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2まちづくり企画担当\05弓浜コミュニティー広場\【令和5年度】\【指定管理者選定】\22_使用許可申請書\"/>
    </mc:Choice>
  </mc:AlternateContent>
  <bookViews>
    <workbookView xWindow="0" yWindow="0" windowWidth="19335" windowHeight="7995"/>
  </bookViews>
  <sheets>
    <sheet name="Sheet1" sheetId="1" r:id="rId1"/>
  </sheets>
  <definedNames>
    <definedName name="_xlnm.Print_Area" localSheetId="0">Sheet1!$A$1:$AD$75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4" i="1" l="1"/>
  <c r="N70" i="1" l="1"/>
  <c r="N67" i="1" s="1"/>
  <c r="AN32" i="1" s="1"/>
  <c r="K73" i="1"/>
  <c r="I73" i="1"/>
  <c r="N71" i="1"/>
  <c r="N66" i="1"/>
  <c r="N64" i="1"/>
  <c r="N63" i="1"/>
  <c r="N62" i="1"/>
  <c r="R73" i="1" l="1"/>
  <c r="U73" i="1"/>
  <c r="N59" i="1"/>
  <c r="I59" i="1"/>
  <c r="S59" i="1"/>
  <c r="I62" i="1"/>
  <c r="N60" i="1"/>
  <c r="S60" i="1"/>
  <c r="I71" i="1"/>
  <c r="I70" i="1"/>
  <c r="I69" i="1"/>
  <c r="I68" i="1"/>
  <c r="I67" i="1"/>
  <c r="I66" i="1"/>
  <c r="I64" i="1"/>
  <c r="I63" i="1"/>
  <c r="I60" i="1"/>
  <c r="I57" i="1"/>
  <c r="I58" i="1"/>
  <c r="Y73" i="1" l="1"/>
  <c r="Y74" i="1" s="1"/>
  <c r="Y64" i="1"/>
  <c r="Y63" i="1"/>
  <c r="Y60" i="1"/>
  <c r="Y71" i="1"/>
  <c r="Y66" i="1"/>
  <c r="N58" i="1"/>
  <c r="AF18" i="1" l="1"/>
  <c r="AF17" i="1"/>
  <c r="AH18" i="1"/>
  <c r="AH17" i="1"/>
  <c r="AG18" i="1"/>
  <c r="AI18" i="1" s="1"/>
  <c r="AG17" i="1"/>
  <c r="Y62" i="1"/>
  <c r="Y65" i="1" s="1"/>
  <c r="AI17" i="1" l="1"/>
  <c r="AJ17" i="1"/>
  <c r="AJ18" i="1" l="1"/>
  <c r="AK18" i="1" s="1"/>
  <c r="N57" i="1" l="1"/>
  <c r="Y57" i="1" s="1"/>
  <c r="N69" i="1"/>
  <c r="Y69" i="1" s="1"/>
  <c r="N68" i="1"/>
  <c r="Y68" i="1" s="1"/>
  <c r="S67" i="1"/>
  <c r="Y67" i="1" s="1"/>
  <c r="S70" i="1"/>
  <c r="Y70" i="1" s="1"/>
  <c r="Y58" i="1"/>
  <c r="Y59" i="1"/>
  <c r="Y72" i="1" l="1"/>
  <c r="Y61" i="1"/>
  <c r="Y75" i="1" l="1"/>
  <c r="G45" i="1" s="1"/>
</calcChain>
</file>

<file path=xl/comments1.xml><?xml version="1.0" encoding="utf-8"?>
<comments xmlns="http://schemas.openxmlformats.org/spreadsheetml/2006/main">
  <authors>
    <author>takenori2043</author>
  </authors>
  <commentList>
    <comment ref="P8" authorId="0" shapeId="0">
      <text>
        <r>
          <rPr>
            <b/>
            <sz val="10"/>
            <color indexed="81"/>
            <rFont val="Meiryo UI"/>
            <family val="3"/>
            <charset val="128"/>
          </rPr>
          <t>団体の名称を入力</t>
        </r>
      </text>
    </comment>
    <comment ref="P9" authorId="0" shapeId="0">
      <text>
        <r>
          <rPr>
            <b/>
            <sz val="10"/>
            <color indexed="81"/>
            <rFont val="Meiryo UI"/>
            <family val="3"/>
            <charset val="128"/>
          </rPr>
          <t>住所又は所在地を入力</t>
        </r>
      </text>
    </comment>
    <comment ref="P10" authorId="0" shapeId="0">
      <text>
        <r>
          <rPr>
            <b/>
            <sz val="10"/>
            <color indexed="81"/>
            <rFont val="Meiryo UI"/>
            <family val="3"/>
            <charset val="128"/>
          </rPr>
          <t>代表者氏名を入力</t>
        </r>
      </text>
    </comment>
    <comment ref="T17" authorId="0" shapeId="0">
      <text>
        <r>
          <rPr>
            <b/>
            <sz val="9"/>
            <color indexed="81"/>
            <rFont val="Meiryo UI"/>
            <family val="3"/>
            <charset val="128"/>
          </rPr>
          <t>午前 or 午後を選択</t>
        </r>
      </text>
    </comment>
    <comment ref="T18" authorId="0" shapeId="0">
      <text>
        <r>
          <rPr>
            <b/>
            <sz val="9"/>
            <color indexed="81"/>
            <rFont val="Meiryo UI"/>
            <family val="3"/>
            <charset val="128"/>
          </rPr>
          <t>午前 or 午後を選択</t>
        </r>
      </text>
    </comment>
  </commentList>
</comments>
</file>

<file path=xl/sharedStrings.xml><?xml version="1.0" encoding="utf-8"?>
<sst xmlns="http://schemas.openxmlformats.org/spreadsheetml/2006/main" count="210" uniqueCount="119">
  <si>
    <t>米子市弓浜コミュニティー広場使用（変更）許可申請書</t>
    <rPh sb="0" eb="3">
      <t>ヨナゴシ</t>
    </rPh>
    <rPh sb="3" eb="5">
      <t>キュウヒン</t>
    </rPh>
    <rPh sb="12" eb="14">
      <t>ヒロバ</t>
    </rPh>
    <rPh sb="14" eb="16">
      <t>シヨウ</t>
    </rPh>
    <rPh sb="17" eb="19">
      <t>ヘンコウ</t>
    </rPh>
    <rPh sb="20" eb="25">
      <t>キョカシンセイショ</t>
    </rPh>
    <phoneticPr fontId="2"/>
  </si>
  <si>
    <t>申請者</t>
    <rPh sb="0" eb="3">
      <t>シンセイシャ</t>
    </rPh>
    <phoneticPr fontId="2"/>
  </si>
  <si>
    <t>（電話番号</t>
    <rPh sb="1" eb="5">
      <t>デンワバンゴウ</t>
    </rPh>
    <phoneticPr fontId="2"/>
  </si>
  <si>
    <t>）</t>
    <phoneticPr fontId="2"/>
  </si>
  <si>
    <t>次のとおり、米子市弓浜コミュニティー広場の使用の（変更）許可を申請します。</t>
    <rPh sb="0" eb="1">
      <t>ツギ</t>
    </rPh>
    <rPh sb="6" eb="9">
      <t>ヨナゴシ</t>
    </rPh>
    <rPh sb="9" eb="11">
      <t>キュウヒン</t>
    </rPh>
    <rPh sb="18" eb="20">
      <t>ヒロバ</t>
    </rPh>
    <rPh sb="21" eb="23">
      <t>シヨウ</t>
    </rPh>
    <rPh sb="25" eb="27">
      <t>ヘンコウ</t>
    </rPh>
    <rPh sb="28" eb="30">
      <t>キョカ</t>
    </rPh>
    <rPh sb="31" eb="33">
      <t>シンセイ</t>
    </rPh>
    <phoneticPr fontId="2"/>
  </si>
  <si>
    <t>使用の目的</t>
    <rPh sb="0" eb="2">
      <t>シヨウ</t>
    </rPh>
    <rPh sb="3" eb="5">
      <t>モクテキ</t>
    </rPh>
    <phoneticPr fontId="2"/>
  </si>
  <si>
    <t>（行事の名称）</t>
    <rPh sb="1" eb="3">
      <t>ギョウジ</t>
    </rPh>
    <rPh sb="4" eb="6">
      <t>メイショウ</t>
    </rPh>
    <phoneticPr fontId="2"/>
  </si>
  <si>
    <t>使用する日時</t>
    <rPh sb="0" eb="2">
      <t>シヨウ</t>
    </rPh>
    <rPh sb="4" eb="6">
      <t>ニチジ</t>
    </rPh>
    <phoneticPr fontId="2"/>
  </si>
  <si>
    <t>使用する場所</t>
    <rPh sb="0" eb="2">
      <t>シヨウ</t>
    </rPh>
    <rPh sb="4" eb="6">
      <t>バショ</t>
    </rPh>
    <phoneticPr fontId="2"/>
  </si>
  <si>
    <t>利用予定人員</t>
    <rPh sb="0" eb="6">
      <t>リヨウヨテイジンイン</t>
    </rPh>
    <phoneticPr fontId="2"/>
  </si>
  <si>
    <t>使用する</t>
    <rPh sb="0" eb="2">
      <t>シヨウ</t>
    </rPh>
    <phoneticPr fontId="2"/>
  </si>
  <si>
    <t>付属設備及び</t>
    <rPh sb="0" eb="4">
      <t>フゾクセツビ</t>
    </rPh>
    <rPh sb="4" eb="5">
      <t>オヨ</t>
    </rPh>
    <phoneticPr fontId="2"/>
  </si>
  <si>
    <t>備付器具</t>
    <rPh sb="0" eb="4">
      <t>ソナエツケキグ</t>
    </rPh>
    <phoneticPr fontId="2"/>
  </si>
  <si>
    <t>使用責任者</t>
    <rPh sb="0" eb="5">
      <t>シヨウセキニンシャ</t>
    </rPh>
    <phoneticPr fontId="2"/>
  </si>
  <si>
    <t>米子市弓浜コミュニティー広場使用（変更）許可書</t>
    <rPh sb="0" eb="5">
      <t>ヨナゴシキュウヒン</t>
    </rPh>
    <rPh sb="12" eb="14">
      <t>ヒロバ</t>
    </rPh>
    <rPh sb="14" eb="16">
      <t>シヨウ</t>
    </rPh>
    <rPh sb="17" eb="19">
      <t>ヘンコウ</t>
    </rPh>
    <rPh sb="20" eb="23">
      <t>キョカショ</t>
    </rPh>
    <phoneticPr fontId="2"/>
  </si>
  <si>
    <t>上記の申請について、使用（の変更）を許可します。</t>
    <rPh sb="0" eb="2">
      <t>ジョウキ</t>
    </rPh>
    <rPh sb="3" eb="5">
      <t>シンセイ</t>
    </rPh>
    <rPh sb="10" eb="12">
      <t>シヨウ</t>
    </rPh>
    <rPh sb="14" eb="16">
      <t>ヘンコウ</t>
    </rPh>
    <rPh sb="18" eb="20">
      <t>キョカ</t>
    </rPh>
    <phoneticPr fontId="2"/>
  </si>
  <si>
    <t>第１多目的広場</t>
    <rPh sb="0" eb="1">
      <t>ダイ</t>
    </rPh>
    <rPh sb="2" eb="7">
      <t>タモクテキヒロバ</t>
    </rPh>
    <phoneticPr fontId="2"/>
  </si>
  <si>
    <t>第２多目的広場</t>
    <rPh sb="0" eb="1">
      <t>ダイ</t>
    </rPh>
    <rPh sb="2" eb="7">
      <t>タモクテキヒロバ</t>
    </rPh>
    <phoneticPr fontId="2"/>
  </si>
  <si>
    <t>会議室</t>
    <rPh sb="0" eb="3">
      <t>カイギシツ</t>
    </rPh>
    <phoneticPr fontId="2"/>
  </si>
  <si>
    <t>（</t>
    <phoneticPr fontId="2"/>
  </si>
  <si>
    <t>全面</t>
    <rPh sb="0" eb="2">
      <t>ゼンメン</t>
    </rPh>
    <phoneticPr fontId="2"/>
  </si>
  <si>
    <t>・</t>
    <phoneticPr fontId="2"/>
  </si>
  <si>
    <t>１面</t>
    <rPh sb="1" eb="2">
      <t>メン</t>
    </rPh>
    <phoneticPr fontId="2"/>
  </si>
  <si>
    <t>２面</t>
    <rPh sb="1" eb="2">
      <t>メン</t>
    </rPh>
    <phoneticPr fontId="2"/>
  </si>
  <si>
    <t>半面</t>
    <rPh sb="0" eb="2">
      <t>ハンメン</t>
    </rPh>
    <phoneticPr fontId="2"/>
  </si>
  <si>
    <t>更衣室</t>
    <rPh sb="0" eb="3">
      <t>コウイシツ</t>
    </rPh>
    <phoneticPr fontId="2"/>
  </si>
  <si>
    <t>控室</t>
    <rPh sb="0" eb="2">
      <t>ヒカエシツ</t>
    </rPh>
    <phoneticPr fontId="2"/>
  </si>
  <si>
    <t>令和</t>
    <rPh sb="0" eb="2">
      <t>レイワ</t>
    </rPh>
    <phoneticPr fontId="2"/>
  </si>
  <si>
    <t>年</t>
    <rPh sb="0" eb="1">
      <t>ネン</t>
    </rPh>
    <phoneticPr fontId="2"/>
  </si>
  <si>
    <t>月</t>
    <rPh sb="0" eb="1">
      <t>ガツ</t>
    </rPh>
    <phoneticPr fontId="2"/>
  </si>
  <si>
    <t>日</t>
    <rPh sb="0" eb="1">
      <t>ニチ</t>
    </rPh>
    <phoneticPr fontId="2"/>
  </si>
  <si>
    <t>時</t>
    <rPh sb="0" eb="1">
      <t>ジ</t>
    </rPh>
    <phoneticPr fontId="2"/>
  </si>
  <si>
    <t>分から</t>
    <rPh sb="0" eb="1">
      <t>フン</t>
    </rPh>
    <phoneticPr fontId="2"/>
  </si>
  <si>
    <t>分まで</t>
    <rPh sb="0" eb="1">
      <t>フン</t>
    </rPh>
    <phoneticPr fontId="2"/>
  </si>
  <si>
    <t>サッカーゴール・ゴールネット（一般用）</t>
    <rPh sb="15" eb="18">
      <t>イッパンヨウ</t>
    </rPh>
    <phoneticPr fontId="2"/>
  </si>
  <si>
    <t>サッカーゴール・ゴールネット（ジュニア用）</t>
    <rPh sb="19" eb="20">
      <t>ヨウ</t>
    </rPh>
    <phoneticPr fontId="2"/>
  </si>
  <si>
    <t>コーナーフラッグ</t>
    <phoneticPr fontId="2"/>
  </si>
  <si>
    <t>ラグビーゴール・ゴール保護マット</t>
    <rPh sb="11" eb="13">
      <t>ホゴ</t>
    </rPh>
    <phoneticPr fontId="2"/>
  </si>
  <si>
    <t>ラインカー</t>
    <phoneticPr fontId="2"/>
  </si>
  <si>
    <t>テント大</t>
    <rPh sb="3" eb="4">
      <t>ダイ</t>
    </rPh>
    <phoneticPr fontId="2"/>
  </si>
  <si>
    <t>得点板</t>
    <rPh sb="0" eb="2">
      <t>トクテン</t>
    </rPh>
    <rPh sb="2" eb="3">
      <t>バン</t>
    </rPh>
    <phoneticPr fontId="2"/>
  </si>
  <si>
    <t>張</t>
    <rPh sb="0" eb="1">
      <t>ハ</t>
    </rPh>
    <phoneticPr fontId="2"/>
  </si>
  <si>
    <t>テント小</t>
    <rPh sb="3" eb="4">
      <t>ショウ</t>
    </rPh>
    <phoneticPr fontId="2"/>
  </si>
  <si>
    <t>ベンチ</t>
    <phoneticPr fontId="2"/>
  </si>
  <si>
    <t>台</t>
    <rPh sb="0" eb="1">
      <t>ダイ</t>
    </rPh>
    <phoneticPr fontId="2"/>
  </si>
  <si>
    <t>審判用フラッグ</t>
    <rPh sb="0" eb="3">
      <t>シンパンヨウ</t>
    </rPh>
    <phoneticPr fontId="2"/>
  </si>
  <si>
    <t>タイマー</t>
    <phoneticPr fontId="2"/>
  </si>
  <si>
    <t>冷房設備又は暖房設備</t>
    <rPh sb="0" eb="4">
      <t>レイボウセツビ</t>
    </rPh>
    <rPh sb="4" eb="5">
      <t>マタ</t>
    </rPh>
    <rPh sb="6" eb="10">
      <t>ダンボウセツビ</t>
    </rPh>
    <phoneticPr fontId="2"/>
  </si>
  <si>
    <t>４基</t>
    <rPh sb="1" eb="2">
      <t>キ</t>
    </rPh>
    <phoneticPr fontId="2"/>
  </si>
  <si>
    <t>時間</t>
    <rPh sb="0" eb="2">
      <t>ジカン</t>
    </rPh>
    <phoneticPr fontId="2"/>
  </si>
  <si>
    <t>分</t>
    <rPh sb="0" eb="1">
      <t>フン</t>
    </rPh>
    <phoneticPr fontId="2"/>
  </si>
  <si>
    <t>※３０分単位</t>
    <rPh sb="3" eb="4">
      <t>フン</t>
    </rPh>
    <rPh sb="4" eb="6">
      <t>タンイ</t>
    </rPh>
    <phoneticPr fontId="2"/>
  </si>
  <si>
    <t>人</t>
    <rPh sb="0" eb="1">
      <t>ニン</t>
    </rPh>
    <phoneticPr fontId="2"/>
  </si>
  <si>
    <t>住所</t>
    <rPh sb="0" eb="2">
      <t>ジュウショ</t>
    </rPh>
    <phoneticPr fontId="2"/>
  </si>
  <si>
    <t>氏名</t>
    <rPh sb="0" eb="2">
      <t>シメイ</t>
    </rPh>
    <phoneticPr fontId="2"/>
  </si>
  <si>
    <t>午前</t>
  </si>
  <si>
    <t>許可条件</t>
    <rPh sb="0" eb="4">
      <t>キョカジョウケン</t>
    </rPh>
    <phoneticPr fontId="2"/>
  </si>
  <si>
    <t>使用料</t>
    <rPh sb="0" eb="3">
      <t>シヨウリョウ</t>
    </rPh>
    <phoneticPr fontId="2"/>
  </si>
  <si>
    <t>円</t>
    <rPh sb="0" eb="1">
      <t>エン</t>
    </rPh>
    <phoneticPr fontId="2"/>
  </si>
  <si>
    <t>（地方自治法第229条第１項及び第244条の４第１項・行政不服審査法第18条第１項本文及び第２項本文）</t>
    <phoneticPr fontId="2"/>
  </si>
  <si>
    <t>１　この処分の全部又は一部に不服がある場合は、この処分があったことを知った日の翌日から起算して３か月以内に、米子市長に対して審査請求をすることができます。（なお、この処分があったことを知った日の翌日から起算して３か月以内であっても、この処分があった日の翌日から起算して１年を経過すると審査請求をすることができなくなります。）</t>
    <phoneticPr fontId="2"/>
  </si>
  <si>
    <t>２　また、この処分（使用料の徴収に関するものを除きます。以下この項及び次項において同じです。）に不服がある場合は、前項の審査請求に対する裁決を経ることなく、この処分があったことを知った日の翌日から起算して６か月以内に、（指定管理者の名称）を被告として、裁判所に、この処分の取消しの訴えを提起することもできます。</t>
    <phoneticPr fontId="2"/>
  </si>
  <si>
    <t>（行政事件訴訟法第８条第１項本文、第11条第２項及び第14条第１項本文）</t>
    <phoneticPr fontId="2"/>
  </si>
  <si>
    <t>３　なお、この処分があったことを知った日の翌日から起算して６か月以内であっても、この処分があった日の翌日から起算して１年を経過しているときは、この処分の取消しの訴えを提起することはできません。</t>
    <phoneticPr fontId="2"/>
  </si>
  <si>
    <t>（行政事件訴訟法第14条第２項本文）</t>
    <phoneticPr fontId="2"/>
  </si>
  <si>
    <t>４　使用料の徴収に関する処分（以下「徴収処分」といいます。）の取消しの訴えは、地方自治法（昭和22年法律第67号）第229条第５項の規定により、第１項の審査請求に対する裁決を経た場合に限り、その裁決があったことを知った日の翌日から起算して６か月以内に、米子市（代表者は米子市長）を被告として提起することができます。</t>
    <phoneticPr fontId="2"/>
  </si>
  <si>
    <t>（地方自治法第229条第５項・行政事件訴訟法第８条第１項ただし書、第11条第１項第１号及び第14条第１項本文）</t>
    <phoneticPr fontId="2"/>
  </si>
  <si>
    <t>（行政事件訴訟法第８条第２項）</t>
    <phoneticPr fontId="2"/>
  </si>
  <si>
    <t>５　ただし、次の各号のいずれかに該当する場合は、第１項の審査請求に対する裁決を経ることなく、裁判所に、徴収処分の取消しの訴えを提起することができます。
⑴　徴収処分に係る審査請求をした日の翌日から起算して３か月を経過しても裁決がないとき。
⑵　徴収処分、徴収処分の執行又は手続の続行により生ずる著しい損害を避けるため緊急の必要があるとき。
⑶　その他徴収処分に係る審査請求に対する裁決を経ないことについて正当な理由があるとき。</t>
    <phoneticPr fontId="2"/>
  </si>
  <si>
    <t>使用料計算欄</t>
    <rPh sb="0" eb="6">
      <t>シヨウリョウケイサンラン</t>
    </rPh>
    <phoneticPr fontId="2"/>
  </si>
  <si>
    <t>全面・中学生以下</t>
    <rPh sb="0" eb="2">
      <t>ゼンメン</t>
    </rPh>
    <rPh sb="3" eb="8">
      <t>チュウガクセイイカ</t>
    </rPh>
    <phoneticPr fontId="2"/>
  </si>
  <si>
    <t>全面・一般</t>
    <rPh sb="0" eb="2">
      <t>ゼンメン</t>
    </rPh>
    <rPh sb="3" eb="5">
      <t>イッパン</t>
    </rPh>
    <phoneticPr fontId="2"/>
  </si>
  <si>
    <t>部分・中学生以下</t>
    <rPh sb="0" eb="2">
      <t>ブブン</t>
    </rPh>
    <rPh sb="3" eb="8">
      <t>チュウガクセイイカ</t>
    </rPh>
    <phoneticPr fontId="2"/>
  </si>
  <si>
    <t>部分・一般</t>
    <rPh sb="0" eb="2">
      <t>ブブン</t>
    </rPh>
    <rPh sb="3" eb="5">
      <t>イッパン</t>
    </rPh>
    <phoneticPr fontId="2"/>
  </si>
  <si>
    <t>テント大（６張）</t>
    <rPh sb="3" eb="4">
      <t>ダイ</t>
    </rPh>
    <rPh sb="6" eb="7">
      <t>ハリ</t>
    </rPh>
    <phoneticPr fontId="2"/>
  </si>
  <si>
    <t>テント小（３張）</t>
    <rPh sb="3" eb="4">
      <t>ショウ</t>
    </rPh>
    <rPh sb="6" eb="7">
      <t>ハリ</t>
    </rPh>
    <phoneticPr fontId="2"/>
  </si>
  <si>
    <t>ベンチ（２４台）</t>
    <rPh sb="6" eb="7">
      <t>ダイ</t>
    </rPh>
    <phoneticPr fontId="2"/>
  </si>
  <si>
    <t>円</t>
    <rPh sb="0" eb="1">
      <t>エン</t>
    </rPh>
    <phoneticPr fontId="2"/>
  </si>
  <si>
    <t>×</t>
    <phoneticPr fontId="2"/>
  </si>
  <si>
    <t>時間</t>
    <rPh sb="0" eb="2">
      <t>ジカン</t>
    </rPh>
    <phoneticPr fontId="2"/>
  </si>
  <si>
    <t>張</t>
    <rPh sb="0" eb="1">
      <t>ハリ</t>
    </rPh>
    <phoneticPr fontId="2"/>
  </si>
  <si>
    <t>台</t>
    <rPh sb="0" eb="1">
      <t>ダイ</t>
    </rPh>
    <phoneticPr fontId="2"/>
  </si>
  <si>
    <t>一般</t>
    <rPh sb="0" eb="2">
      <t>イッパン</t>
    </rPh>
    <phoneticPr fontId="2"/>
  </si>
  <si>
    <t>中学生以下</t>
    <rPh sb="0" eb="5">
      <t>チュウガクセイイカ</t>
    </rPh>
    <phoneticPr fontId="2"/>
  </si>
  <si>
    <t>全面</t>
    <rPh sb="0" eb="2">
      <t>ゼンメン</t>
    </rPh>
    <phoneticPr fontId="2"/>
  </si>
  <si>
    <t>部分</t>
    <rPh sb="0" eb="2">
      <t>ブブン</t>
    </rPh>
    <phoneticPr fontId="2"/>
  </si>
  <si>
    <t>一般</t>
    <rPh sb="0" eb="2">
      <t>イッパン</t>
    </rPh>
    <phoneticPr fontId="2"/>
  </si>
  <si>
    <t>中学生以下</t>
    <rPh sb="0" eb="5">
      <t>チュウガクセイイカ</t>
    </rPh>
    <phoneticPr fontId="2"/>
  </si>
  <si>
    <t>冷暖房有</t>
    <rPh sb="0" eb="3">
      <t>レイダンボウ</t>
    </rPh>
    <rPh sb="3" eb="4">
      <t>アリ</t>
    </rPh>
    <phoneticPr fontId="2"/>
  </si>
  <si>
    <t>冷暖房無</t>
    <rPh sb="0" eb="3">
      <t>レイダンボウ</t>
    </rPh>
    <rPh sb="3" eb="4">
      <t>ナシ</t>
    </rPh>
    <phoneticPr fontId="2"/>
  </si>
  <si>
    <t>会議室</t>
    <rPh sb="0" eb="3">
      <t>カイギシツ</t>
    </rPh>
    <phoneticPr fontId="2"/>
  </si>
  <si>
    <t>更衣室</t>
    <rPh sb="0" eb="3">
      <t>コウイシツ</t>
    </rPh>
    <phoneticPr fontId="2"/>
  </si>
  <si>
    <t>控室</t>
    <rPh sb="0" eb="2">
      <t>ヒカエシツ</t>
    </rPh>
    <phoneticPr fontId="2"/>
  </si>
  <si>
    <t>夜間照明</t>
    <rPh sb="0" eb="4">
      <t>ヤカンショウメイ</t>
    </rPh>
    <phoneticPr fontId="2"/>
  </si>
  <si>
    <t>合計　Ａ＋Ｂ＋Ｃ＋Ｄ</t>
    <rPh sb="0" eb="2">
      <t>ゴウケイ</t>
    </rPh>
    <phoneticPr fontId="2"/>
  </si>
  <si>
    <t>冷房有</t>
    <rPh sb="0" eb="2">
      <t>レイボウ</t>
    </rPh>
    <rPh sb="2" eb="3">
      <t>アリ</t>
    </rPh>
    <phoneticPr fontId="2"/>
  </si>
  <si>
    <t>冷房無</t>
    <rPh sb="0" eb="3">
      <t>レイボウナシ</t>
    </rPh>
    <phoneticPr fontId="2"/>
  </si>
  <si>
    <t>８基</t>
    <rPh sb="1" eb="2">
      <t>キ</t>
    </rPh>
    <phoneticPr fontId="2"/>
  </si>
  <si>
    <t>４基</t>
    <rPh sb="1" eb="2">
      <t>キ</t>
    </rPh>
    <phoneticPr fontId="2"/>
  </si>
  <si>
    <t>×</t>
  </si>
  <si>
    <t>×</t>
    <phoneticPr fontId="2"/>
  </si>
  <si>
    <t>面</t>
    <rPh sb="0" eb="1">
      <t>メン</t>
    </rPh>
    <phoneticPr fontId="2"/>
  </si>
  <si>
    <t>室</t>
    <rPh sb="0" eb="1">
      <t>シツ</t>
    </rPh>
    <phoneticPr fontId="2"/>
  </si>
  <si>
    <t>時間</t>
    <rPh sb="0" eb="2">
      <t>ジカン</t>
    </rPh>
    <phoneticPr fontId="2"/>
  </si>
  <si>
    <t>テント大</t>
    <rPh sb="3" eb="4">
      <t>ダイ</t>
    </rPh>
    <phoneticPr fontId="2"/>
  </si>
  <si>
    <t>テント小</t>
    <rPh sb="3" eb="4">
      <t>ショウ</t>
    </rPh>
    <phoneticPr fontId="2"/>
  </si>
  <si>
    <t>ベンチ</t>
    <phoneticPr fontId="2"/>
  </si>
  <si>
    <t>小計　Ａ</t>
    <rPh sb="0" eb="2">
      <t>ショウケイ</t>
    </rPh>
    <phoneticPr fontId="2"/>
  </si>
  <si>
    <t>小計　Ｂ</t>
    <rPh sb="0" eb="2">
      <t>ショウケイ</t>
    </rPh>
    <phoneticPr fontId="2"/>
  </si>
  <si>
    <t>小計　Ｃ</t>
    <rPh sb="0" eb="2">
      <t>ショウケイ</t>
    </rPh>
    <phoneticPr fontId="2"/>
  </si>
  <si>
    <t>小計　Ｄ</t>
    <rPh sb="0" eb="2">
      <t>ショウケイ</t>
    </rPh>
    <phoneticPr fontId="2"/>
  </si>
  <si>
    <t>×</t>
    <phoneticPr fontId="2"/>
  </si>
  <si>
    <t>分</t>
    <rPh sb="0" eb="1">
      <t>フン</t>
    </rPh>
    <phoneticPr fontId="2"/>
  </si>
  <si>
    <t>円/30分</t>
    <rPh sb="0" eb="1">
      <t>エン</t>
    </rPh>
    <rPh sb="4" eb="5">
      <t>フン</t>
    </rPh>
    <phoneticPr fontId="2"/>
  </si>
  <si>
    <t>時間</t>
    <phoneticPr fontId="2"/>
  </si>
  <si>
    <t>夜間照明（第１多目的広場）</t>
    <rPh sb="0" eb="4">
      <t>ヤカンショウメイ</t>
    </rPh>
    <rPh sb="5" eb="6">
      <t>ダイ</t>
    </rPh>
    <rPh sb="7" eb="10">
      <t>タモクテキ</t>
    </rPh>
    <rPh sb="10" eb="12">
      <t>ヒロバ</t>
    </rPh>
    <phoneticPr fontId="2"/>
  </si>
  <si>
    <t>米子市長</t>
    <rPh sb="0" eb="4">
      <t>ヨナゴシチョウ</t>
    </rPh>
    <phoneticPr fontId="2"/>
  </si>
  <si>
    <t>伊木隆司</t>
    <rPh sb="0" eb="4">
      <t>イギタカシ</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</si>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</sst>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BNum3][$-411]0"/>
    <numFmt numFmtId="177" formatCode="[DBNum3][$-411]00"/>
    <numFmt numFmtId="178" formatCode="#,###"/>
    <numFmt numFmtId="179" formatCode="[$-411]ge\.m\.d;@"/>
    <numFmt numFmtId="180" formatCode="h:mm;@"/>
    <numFmt numFmtId="181" formatCode="[h]:mm;@"/>
    <numFmt numFmtId="182" formatCode="[DBNum3][$-411]#,###"/>
    <numFmt numFmtId="183" formatCode="#,###\ &quot;円&quot;"/>
    <numFmt numFmtId="184" formatCode="00"/>
  </numFmts>
  <fonts count="10" x14ac:knownFonts="1">
    <font>
      <sz val="11"/>
      <color theme="1"/>
      <name val="Meiryo UI"/>
      <family val="2"/>
      <charset val="128"/>
    </font>
    <font>
      <sz val="11"/>
      <color theme="1"/>
      <name val="ＭＳ 明朝"/>
      <family val="1"/>
      <charset val="128"/>
    </font>
    <font>
      <sz val="6"/>
      <name val="Meiryo UI"/>
      <family val="2"/>
      <charset val="128"/>
    </font>
    <font>
      <b/>
      <sz val="10"/>
      <color indexed="81"/>
      <name val="Meiryo UI"/>
      <family val="3"/>
      <charset val="128"/>
    </font>
    <font>
      <sz val="11"/>
      <color theme="1"/>
      <name val="Meiryo UI"/>
      <family val="2"/>
      <charset val="128"/>
    </font>
    <font>
      <sz val="10"/>
      <color theme="1"/>
      <name val="ＭＳ 明朝"/>
      <family val="1"/>
      <charset val="128"/>
    </font>
    <font>
      <sz val="12"/>
      <color theme="1"/>
      <name val="ＭＳ 明朝"/>
      <family val="1"/>
      <charset val="128"/>
    </font>
    <font>
      <b/>
      <sz val="11"/>
      <color rgb="FFFF0000"/>
      <name val="ＭＳ 明朝"/>
      <family val="1"/>
      <charset val="128"/>
    </font>
    <font>
      <b/>
      <sz val="10"/>
      <color rgb="FFFF0000"/>
      <name val="ＭＳ 明朝"/>
      <family val="1"/>
      <charset val="128"/>
    </font>
    <font>
      <b/>
      <sz val="9"/>
      <color indexed="81"/>
      <name val="Meiryo UI"/>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13">
    <xf numFmtId="0" fontId="0" fillId="0" borderId="0" xfId="0">
      <alignment vertical="center"/>
    </xf>
    <xf numFmtId="0" fontId="1" fillId="2" borderId="10" xfId="0" applyFont="1" applyFill="1" applyBorder="1" applyAlignment="1">
      <alignment horizontal="centerContinuous" vertical="center"/>
    </xf>
    <xf numFmtId="0" fontId="1" fillId="2" borderId="11" xfId="0" applyFont="1" applyFill="1" applyBorder="1" applyAlignment="1">
      <alignment horizontal="centerContinuous" vertical="center"/>
    </xf>
    <xf numFmtId="0" fontId="1" fillId="3" borderId="19" xfId="0" applyFont="1" applyFill="1" applyBorder="1" applyAlignment="1">
      <alignment horizontal="centerContinuous" vertical="center"/>
    </xf>
    <xf numFmtId="0" fontId="1" fillId="3" borderId="21" xfId="0" applyFont="1" applyFill="1" applyBorder="1" applyAlignment="1">
      <alignment horizontal="centerContinuous" vertical="center"/>
    </xf>
    <xf numFmtId="0" fontId="1" fillId="2" borderId="9" xfId="0" applyFont="1" applyFill="1" applyBorder="1" applyAlignment="1">
      <alignment horizontal="centerContinuous" vertical="center"/>
    </xf>
    <xf numFmtId="0" fontId="1" fillId="2" borderId="32" xfId="0" applyFont="1" applyFill="1" applyBorder="1" applyAlignment="1">
      <alignment horizontal="centerContinuous" vertical="center"/>
    </xf>
    <xf numFmtId="0" fontId="1" fillId="2" borderId="33" xfId="0" applyFont="1" applyFill="1" applyBorder="1" applyAlignment="1">
      <alignment horizontal="centerContinuous" vertical="center"/>
    </xf>
    <xf numFmtId="0" fontId="1" fillId="3" borderId="18" xfId="0" applyFont="1" applyFill="1" applyBorder="1" applyAlignment="1">
      <alignment horizontal="centerContinuous" vertical="center"/>
    </xf>
    <xf numFmtId="0" fontId="1" fillId="2" borderId="34" xfId="0" applyFont="1" applyFill="1" applyBorder="1" applyAlignment="1">
      <alignment horizontal="centerContinuous" vertical="center"/>
    </xf>
    <xf numFmtId="0" fontId="1" fillId="4" borderId="1" xfId="0" applyFont="1" applyFill="1" applyBorder="1">
      <alignment vertical="center"/>
    </xf>
    <xf numFmtId="0" fontId="1" fillId="4" borderId="2" xfId="0" applyFont="1" applyFill="1" applyBorder="1">
      <alignment vertical="center"/>
    </xf>
    <xf numFmtId="0" fontId="1" fillId="4" borderId="3" xfId="0" applyFont="1" applyFill="1" applyBorder="1">
      <alignment vertical="center"/>
    </xf>
    <xf numFmtId="0" fontId="1" fillId="4" borderId="0" xfId="0" applyFont="1" applyFill="1">
      <alignment vertical="center"/>
    </xf>
    <xf numFmtId="0" fontId="1" fillId="4" borderId="0" xfId="0" applyFont="1" applyFill="1" applyAlignment="1">
      <alignment horizontal="centerContinuous" vertical="center"/>
    </xf>
    <xf numFmtId="0" fontId="1" fillId="4" borderId="7" xfId="0" applyFont="1" applyFill="1" applyBorder="1">
      <alignment vertical="center"/>
    </xf>
    <xf numFmtId="0" fontId="1" fillId="4" borderId="0" xfId="0" applyFont="1" applyFill="1" applyBorder="1">
      <alignment vertical="center"/>
    </xf>
    <xf numFmtId="0" fontId="1" fillId="4" borderId="8" xfId="0" applyFont="1" applyFill="1" applyBorder="1">
      <alignment vertical="center"/>
    </xf>
    <xf numFmtId="0" fontId="1" fillId="4" borderId="0" xfId="0" applyFont="1" applyFill="1" applyBorder="1" applyAlignment="1">
      <alignment horizontal="center" vertical="center"/>
    </xf>
    <xf numFmtId="0" fontId="1" fillId="4" borderId="4" xfId="0" applyFont="1" applyFill="1" applyBorder="1">
      <alignment vertical="center"/>
    </xf>
    <xf numFmtId="0" fontId="1" fillId="4" borderId="5" xfId="0" applyFont="1" applyFill="1" applyBorder="1">
      <alignment vertical="center"/>
    </xf>
    <xf numFmtId="0" fontId="1" fillId="4" borderId="6" xfId="0" applyFont="1" applyFill="1" applyBorder="1">
      <alignment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179" fontId="1" fillId="4" borderId="0" xfId="0" applyNumberFormat="1" applyFont="1" applyFill="1" applyProtection="1">
      <alignment vertical="center"/>
      <protection locked="0"/>
    </xf>
    <xf numFmtId="0" fontId="1" fillId="4" borderId="0" xfId="0" applyFont="1" applyFill="1" applyProtection="1">
      <alignment vertical="center"/>
      <protection locked="0"/>
    </xf>
    <xf numFmtId="0" fontId="1" fillId="4" borderId="0" xfId="0" applyNumberFormat="1" applyFont="1" applyFill="1" applyProtection="1">
      <alignment vertical="center"/>
      <protection locked="0"/>
    </xf>
    <xf numFmtId="180" fontId="1" fillId="4" borderId="0" xfId="0" applyNumberFormat="1" applyFont="1" applyFill="1" applyProtection="1">
      <alignment vertical="center"/>
      <protection locked="0"/>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181" fontId="1" fillId="4" borderId="0" xfId="0" applyNumberFormat="1" applyFont="1" applyFill="1" applyProtection="1">
      <alignment vertical="center"/>
      <protection locked="0"/>
    </xf>
    <xf numFmtId="176" fontId="1" fillId="4" borderId="0" xfId="0" quotePrefix="1" applyNumberFormat="1" applyFont="1" applyFill="1" applyBorder="1" applyAlignment="1">
      <alignment horizontal="center" vertical="center" shrinkToFit="1"/>
    </xf>
    <xf numFmtId="0" fontId="1" fillId="4" borderId="0" xfId="0" applyFont="1" applyFill="1" applyBorder="1" applyAlignment="1">
      <alignment horizontal="center" vertical="center" shrinkToFit="1"/>
    </xf>
    <xf numFmtId="0" fontId="1" fillId="4" borderId="10" xfId="0" applyFont="1" applyFill="1" applyBorder="1">
      <alignment vertical="center"/>
    </xf>
    <xf numFmtId="0" fontId="1" fillId="4" borderId="11" xfId="0" applyFont="1" applyFill="1" applyBorder="1">
      <alignment vertical="center"/>
    </xf>
    <xf numFmtId="38" fontId="1" fillId="4" borderId="0" xfId="1" applyFont="1" applyFill="1" applyProtection="1">
      <alignment vertical="center"/>
      <protection locked="0"/>
    </xf>
    <xf numFmtId="0" fontId="1" fillId="4" borderId="0" xfId="0" quotePrefix="1" applyFont="1" applyFill="1" applyBorder="1" applyAlignment="1">
      <alignment horizontal="center" vertical="center"/>
    </xf>
    <xf numFmtId="0" fontId="8" fillId="4" borderId="0" xfId="0" applyFont="1" applyFill="1">
      <alignment vertical="center"/>
    </xf>
    <xf numFmtId="0" fontId="1" fillId="4" borderId="16" xfId="0" applyFont="1" applyFill="1" applyBorder="1">
      <alignment vertical="center"/>
    </xf>
    <xf numFmtId="0" fontId="1" fillId="4" borderId="16" xfId="0" applyFont="1" applyFill="1" applyBorder="1" applyAlignment="1">
      <alignment horizontal="center" vertical="center"/>
    </xf>
    <xf numFmtId="0" fontId="1" fillId="4" borderId="17" xfId="0" applyFont="1" applyFill="1" applyBorder="1">
      <alignment vertical="center"/>
    </xf>
    <xf numFmtId="0" fontId="1" fillId="4" borderId="7" xfId="0" applyFont="1" applyFill="1" applyBorder="1" applyAlignment="1">
      <alignment horizontal="centerContinuous" vertical="center"/>
    </xf>
    <xf numFmtId="0" fontId="1" fillId="4" borderId="0" xfId="0" applyFont="1" applyFill="1" applyBorder="1" applyAlignment="1">
      <alignment horizontal="centerContinuous" vertical="center"/>
    </xf>
    <xf numFmtId="0" fontId="1" fillId="4" borderId="8" xfId="0" applyFont="1" applyFill="1" applyBorder="1" applyAlignment="1">
      <alignment horizontal="centerContinuous" vertical="center"/>
    </xf>
    <xf numFmtId="0" fontId="1" fillId="4" borderId="27" xfId="0" applyFont="1" applyFill="1" applyBorder="1" applyAlignment="1">
      <alignment vertical="center"/>
    </xf>
    <xf numFmtId="0" fontId="1" fillId="4" borderId="28" xfId="0" applyFont="1" applyFill="1" applyBorder="1" applyAlignment="1">
      <alignment vertical="center"/>
    </xf>
    <xf numFmtId="0" fontId="1" fillId="4" borderId="24" xfId="0" applyFont="1" applyFill="1" applyBorder="1" applyAlignment="1">
      <alignment vertical="center"/>
    </xf>
    <xf numFmtId="0" fontId="1" fillId="4" borderId="25" xfId="0" applyFont="1" applyFill="1" applyBorder="1" applyAlignment="1">
      <alignment vertical="center"/>
    </xf>
    <xf numFmtId="0" fontId="1" fillId="4" borderId="30" xfId="0" applyFont="1" applyFill="1" applyBorder="1" applyAlignment="1">
      <alignment vertical="center"/>
    </xf>
    <xf numFmtId="0" fontId="1" fillId="4" borderId="31" xfId="0" applyFont="1" applyFill="1" applyBorder="1" applyAlignment="1">
      <alignment vertical="center"/>
    </xf>
    <xf numFmtId="0" fontId="1" fillId="4" borderId="0" xfId="0" applyFont="1" applyFill="1" applyBorder="1" applyAlignment="1">
      <alignment vertical="center"/>
    </xf>
    <xf numFmtId="0" fontId="1" fillId="4" borderId="8" xfId="0" applyFont="1" applyFill="1" applyBorder="1" applyAlignment="1">
      <alignment vertical="center"/>
    </xf>
    <xf numFmtId="0" fontId="7" fillId="4" borderId="0" xfId="0" applyFont="1" applyFill="1">
      <alignment vertical="center"/>
    </xf>
    <xf numFmtId="0" fontId="1" fillId="4" borderId="2" xfId="0" applyFont="1" applyFill="1" applyBorder="1" applyAlignment="1">
      <alignment vertical="center"/>
    </xf>
    <xf numFmtId="0" fontId="1" fillId="4" borderId="3" xfId="0" applyFont="1" applyFill="1" applyBorder="1" applyAlignment="1">
      <alignment vertical="center"/>
    </xf>
    <xf numFmtId="0" fontId="1" fillId="4" borderId="5" xfId="0" applyFont="1" applyFill="1" applyBorder="1" applyAlignment="1">
      <alignment vertical="center"/>
    </xf>
    <xf numFmtId="0" fontId="1" fillId="4" borderId="6" xfId="0" applyFont="1" applyFill="1" applyBorder="1" applyAlignment="1">
      <alignment vertical="center"/>
    </xf>
    <xf numFmtId="1" fontId="1" fillId="4" borderId="10" xfId="0" applyNumberFormat="1" applyFont="1" applyFill="1" applyBorder="1" applyAlignment="1">
      <alignment vertical="center"/>
    </xf>
    <xf numFmtId="178" fontId="1" fillId="4" borderId="10" xfId="0" applyNumberFormat="1" applyFont="1" applyFill="1" applyBorder="1" applyAlignment="1">
      <alignment vertical="center"/>
    </xf>
    <xf numFmtId="0" fontId="1" fillId="0" borderId="8" xfId="0" applyFont="1" applyFill="1" applyBorder="1">
      <alignment vertical="center"/>
    </xf>
    <xf numFmtId="0" fontId="1" fillId="4" borderId="10" xfId="0" applyFont="1" applyFill="1" applyBorder="1">
      <alignment vertical="center"/>
    </xf>
    <xf numFmtId="0" fontId="1" fillId="4" borderId="11" xfId="0" applyFont="1" applyFill="1" applyBorder="1">
      <alignment vertical="center"/>
    </xf>
    <xf numFmtId="0" fontId="1" fillId="4" borderId="1" xfId="0" applyFont="1" applyFill="1" applyBorder="1" applyAlignment="1">
      <alignment horizontal="distributed"/>
    </xf>
    <xf numFmtId="0" fontId="1" fillId="4" borderId="2" xfId="0" applyFont="1" applyFill="1" applyBorder="1" applyAlignment="1">
      <alignment horizontal="distributed"/>
    </xf>
    <xf numFmtId="0" fontId="1" fillId="4" borderId="3" xfId="0" applyFont="1" applyFill="1" applyBorder="1" applyAlignment="1">
      <alignment horizontal="distributed"/>
    </xf>
    <xf numFmtId="0" fontId="1" fillId="4" borderId="4" xfId="0" applyFont="1" applyFill="1" applyBorder="1" applyAlignment="1">
      <alignment horizontal="distributed" vertical="top"/>
    </xf>
    <xf numFmtId="0" fontId="1" fillId="4" borderId="5" xfId="0" applyFont="1" applyFill="1" applyBorder="1" applyAlignment="1">
      <alignment horizontal="distributed" vertical="top"/>
    </xf>
    <xf numFmtId="0" fontId="1" fillId="4" borderId="6" xfId="0" applyFont="1" applyFill="1" applyBorder="1" applyAlignment="1">
      <alignment horizontal="distributed" vertical="top"/>
    </xf>
    <xf numFmtId="0" fontId="1" fillId="4" borderId="7" xfId="0" applyFont="1" applyFill="1" applyBorder="1" applyAlignment="1">
      <alignment horizontal="distributed" vertical="center"/>
    </xf>
    <xf numFmtId="0" fontId="1" fillId="4" borderId="0" xfId="0" applyFont="1" applyFill="1" applyBorder="1" applyAlignment="1">
      <alignment horizontal="distributed" vertical="center"/>
    </xf>
    <xf numFmtId="0" fontId="1" fillId="4" borderId="8" xfId="0" applyFont="1" applyFill="1" applyBorder="1" applyAlignment="1">
      <alignment horizontal="distributed" vertical="center"/>
    </xf>
    <xf numFmtId="0" fontId="1" fillId="4" borderId="2" xfId="0" applyFont="1" applyFill="1" applyBorder="1" applyAlignment="1">
      <alignment horizontal="center" vertical="center"/>
    </xf>
    <xf numFmtId="0" fontId="1" fillId="4" borderId="5" xfId="0" applyFont="1" applyFill="1" applyBorder="1" applyAlignment="1">
      <alignment horizontal="center" vertical="center"/>
    </xf>
    <xf numFmtId="178" fontId="1" fillId="4" borderId="9" xfId="0" applyNumberFormat="1" applyFont="1" applyFill="1" applyBorder="1">
      <alignment vertical="center"/>
    </xf>
    <xf numFmtId="178" fontId="1" fillId="4" borderId="10" xfId="0" applyNumberFormat="1" applyFont="1" applyFill="1" applyBorder="1">
      <alignment vertical="center"/>
    </xf>
    <xf numFmtId="178" fontId="1" fillId="4" borderId="11" xfId="0" applyNumberFormat="1" applyFont="1" applyFill="1" applyBorder="1">
      <alignment vertical="center"/>
    </xf>
    <xf numFmtId="0" fontId="1" fillId="4" borderId="23" xfId="0" applyFont="1" applyFill="1" applyBorder="1" applyAlignment="1">
      <alignment horizontal="distributed" vertical="center" indent="1" shrinkToFit="1"/>
    </xf>
    <xf numFmtId="0" fontId="1" fillId="4" borderId="24" xfId="0" applyFont="1" applyFill="1" applyBorder="1" applyAlignment="1">
      <alignment horizontal="distributed" vertical="center" indent="1" shrinkToFit="1"/>
    </xf>
    <xf numFmtId="0" fontId="1" fillId="4" borderId="25" xfId="0" applyFont="1" applyFill="1" applyBorder="1" applyAlignment="1">
      <alignment horizontal="distributed" vertical="center" indent="1" shrinkToFit="1"/>
    </xf>
    <xf numFmtId="0" fontId="1" fillId="4" borderId="26" xfId="0" applyFont="1" applyFill="1" applyBorder="1" applyAlignment="1">
      <alignment horizontal="distributed" vertical="center" indent="1" shrinkToFit="1"/>
    </xf>
    <xf numFmtId="0" fontId="1" fillId="4" borderId="27" xfId="0" applyFont="1" applyFill="1" applyBorder="1" applyAlignment="1">
      <alignment horizontal="distributed" vertical="center" indent="1" shrinkToFit="1"/>
    </xf>
    <xf numFmtId="0" fontId="1" fillId="4" borderId="28" xfId="0" applyFont="1" applyFill="1" applyBorder="1" applyAlignment="1">
      <alignment horizontal="distributed" vertical="center" indent="1" shrinkToFit="1"/>
    </xf>
    <xf numFmtId="0" fontId="1" fillId="4" borderId="29" xfId="0" applyFont="1" applyFill="1" applyBorder="1" applyAlignment="1">
      <alignment horizontal="distributed" vertical="center" indent="1" shrinkToFit="1"/>
    </xf>
    <xf numFmtId="0" fontId="1" fillId="4" borderId="30" xfId="0" applyFont="1" applyFill="1" applyBorder="1" applyAlignment="1">
      <alignment horizontal="distributed" vertical="center" indent="1" shrinkToFit="1"/>
    </xf>
    <xf numFmtId="0" fontId="1" fillId="4" borderId="31" xfId="0" applyFont="1" applyFill="1" applyBorder="1" applyAlignment="1">
      <alignment horizontal="distributed" vertical="center" indent="1" shrinkToFit="1"/>
    </xf>
    <xf numFmtId="0" fontId="1" fillId="0" borderId="0" xfId="0" applyFont="1" applyFill="1" applyBorder="1">
      <alignment vertical="center"/>
    </xf>
    <xf numFmtId="0" fontId="1" fillId="0" borderId="8" xfId="0" applyFont="1" applyFill="1" applyBorder="1">
      <alignment vertical="center"/>
    </xf>
    <xf numFmtId="0" fontId="1" fillId="0" borderId="0" xfId="0" applyFont="1" applyFill="1" applyBorder="1" applyAlignment="1">
      <alignment horizontal="right" vertical="center"/>
    </xf>
    <xf numFmtId="0" fontId="1" fillId="4" borderId="9" xfId="0" applyFont="1" applyFill="1" applyBorder="1" applyAlignment="1">
      <alignment horizontal="distributed" vertical="center"/>
    </xf>
    <xf numFmtId="0" fontId="1" fillId="4" borderId="10" xfId="0" applyFont="1" applyFill="1" applyBorder="1" applyAlignment="1">
      <alignment horizontal="distributed" vertical="center"/>
    </xf>
    <xf numFmtId="0" fontId="1" fillId="4" borderId="11" xfId="0" applyFont="1" applyFill="1" applyBorder="1" applyAlignment="1">
      <alignment horizontal="distributed" vertical="center"/>
    </xf>
    <xf numFmtId="0" fontId="1" fillId="4" borderId="9" xfId="0" applyFont="1" applyFill="1" applyBorder="1" applyProtection="1">
      <alignment vertical="center"/>
      <protection locked="0"/>
    </xf>
    <xf numFmtId="0" fontId="1" fillId="4" borderId="10" xfId="0" applyFont="1" applyFill="1" applyBorder="1" applyProtection="1">
      <alignment vertical="center"/>
      <protection locked="0"/>
    </xf>
    <xf numFmtId="0" fontId="1" fillId="4" borderId="11" xfId="0" applyFont="1" applyFill="1" applyBorder="1" applyProtection="1">
      <alignment vertical="center"/>
      <protection locked="0"/>
    </xf>
    <xf numFmtId="0" fontId="5" fillId="4" borderId="4" xfId="0" applyFont="1" applyFill="1" applyBorder="1" applyAlignment="1">
      <alignment horizontal="right" vertical="top" indent="1"/>
    </xf>
    <xf numFmtId="0" fontId="5" fillId="4" borderId="5" xfId="0" applyFont="1" applyFill="1" applyBorder="1" applyAlignment="1">
      <alignment horizontal="right" vertical="top" indent="1"/>
    </xf>
    <xf numFmtId="0" fontId="5" fillId="4" borderId="6" xfId="0" applyFont="1" applyFill="1" applyBorder="1" applyAlignment="1">
      <alignment horizontal="right" vertical="top" indent="1"/>
    </xf>
    <xf numFmtId="0" fontId="5" fillId="4" borderId="1" xfId="0" applyFont="1" applyFill="1" applyBorder="1" applyAlignment="1">
      <alignment vertical="top" wrapText="1"/>
    </xf>
    <xf numFmtId="0" fontId="5" fillId="4" borderId="2" xfId="0" applyFont="1" applyFill="1" applyBorder="1" applyAlignment="1">
      <alignment vertical="top" wrapText="1"/>
    </xf>
    <xf numFmtId="0" fontId="5" fillId="4" borderId="3" xfId="0" applyFont="1" applyFill="1" applyBorder="1" applyAlignment="1">
      <alignment vertical="top" wrapText="1"/>
    </xf>
    <xf numFmtId="0" fontId="5" fillId="4" borderId="7" xfId="0" applyFont="1" applyFill="1" applyBorder="1" applyAlignment="1">
      <alignment vertical="top" wrapText="1"/>
    </xf>
    <xf numFmtId="0" fontId="5" fillId="4" borderId="0" xfId="0" applyFont="1" applyFill="1" applyBorder="1" applyAlignment="1">
      <alignment vertical="top" wrapText="1"/>
    </xf>
    <xf numFmtId="0" fontId="5" fillId="4" borderId="8" xfId="0" applyFont="1" applyFill="1" applyBorder="1" applyAlignment="1">
      <alignment vertical="top" wrapText="1"/>
    </xf>
    <xf numFmtId="0" fontId="5" fillId="4" borderId="0" xfId="0" applyFont="1" applyFill="1" applyBorder="1" applyAlignment="1">
      <alignment vertical="top"/>
    </xf>
    <xf numFmtId="0" fontId="5" fillId="4" borderId="8" xfId="0" applyFont="1" applyFill="1" applyBorder="1" applyAlignment="1">
      <alignment vertical="top"/>
    </xf>
    <xf numFmtId="0" fontId="5" fillId="4" borderId="7" xfId="0" applyFont="1" applyFill="1" applyBorder="1" applyAlignment="1">
      <alignment horizontal="right" vertical="top" wrapText="1"/>
    </xf>
    <xf numFmtId="0" fontId="5" fillId="4" borderId="0" xfId="0" applyFont="1" applyFill="1" applyBorder="1" applyAlignment="1">
      <alignment horizontal="right" vertical="top" wrapText="1"/>
    </xf>
    <xf numFmtId="0" fontId="5" fillId="4" borderId="8" xfId="0" applyFont="1" applyFill="1" applyBorder="1" applyAlignment="1">
      <alignment horizontal="right" vertical="top" wrapText="1"/>
    </xf>
    <xf numFmtId="182" fontId="6" fillId="4" borderId="9" xfId="0" applyNumberFormat="1" applyFont="1" applyFill="1" applyBorder="1">
      <alignment vertical="center"/>
    </xf>
    <xf numFmtId="182" fontId="6" fillId="4" borderId="10" xfId="0" applyNumberFormat="1" applyFont="1" applyFill="1" applyBorder="1">
      <alignment vertical="center"/>
    </xf>
    <xf numFmtId="0" fontId="1" fillId="4" borderId="0" xfId="0" applyFont="1" applyFill="1" applyBorder="1" applyAlignment="1">
      <alignment horizontal="center" vertical="center"/>
    </xf>
    <xf numFmtId="176" fontId="1" fillId="4" borderId="0" xfId="0" applyNumberFormat="1" applyFont="1" applyFill="1" applyBorder="1" applyAlignment="1" applyProtection="1">
      <alignment horizontal="center" vertical="center"/>
      <protection locked="0"/>
    </xf>
    <xf numFmtId="0" fontId="1" fillId="4" borderId="7" xfId="0" applyFont="1" applyFill="1" applyBorder="1" applyAlignment="1">
      <alignment horizontal="distributed" vertical="top"/>
    </xf>
    <xf numFmtId="0" fontId="1" fillId="4" borderId="0" xfId="0" applyFont="1" applyFill="1" applyBorder="1" applyAlignment="1">
      <alignment horizontal="distributed" vertical="top"/>
    </xf>
    <xf numFmtId="0" fontId="1" fillId="4" borderId="8" xfId="0" applyFont="1" applyFill="1" applyBorder="1" applyAlignment="1">
      <alignment horizontal="distributed" vertical="top"/>
    </xf>
    <xf numFmtId="0" fontId="1" fillId="4" borderId="7" xfId="0" applyFont="1" applyFill="1" applyBorder="1" applyAlignment="1">
      <alignment horizontal="distributed"/>
    </xf>
    <xf numFmtId="0" fontId="1" fillId="4" borderId="0" xfId="0" applyFont="1" applyFill="1" applyBorder="1" applyAlignment="1">
      <alignment horizontal="distributed"/>
    </xf>
    <xf numFmtId="0" fontId="1" fillId="4" borderId="8" xfId="0" applyFont="1" applyFill="1" applyBorder="1" applyAlignment="1">
      <alignment horizontal="distributed"/>
    </xf>
    <xf numFmtId="176" fontId="1" fillId="4" borderId="5"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vertical="center" shrinkToFit="1"/>
      <protection locked="0"/>
    </xf>
    <xf numFmtId="0" fontId="1" fillId="0" borderId="8" xfId="0" applyFont="1" applyFill="1" applyBorder="1" applyAlignment="1" applyProtection="1">
      <alignment vertical="center" shrinkToFit="1"/>
      <protection locked="0"/>
    </xf>
    <xf numFmtId="176" fontId="1" fillId="4" borderId="2" xfId="0" applyNumberFormat="1" applyFont="1" applyFill="1" applyBorder="1" applyAlignment="1" applyProtection="1">
      <alignment horizontal="center" vertical="center"/>
      <protection locked="0"/>
    </xf>
    <xf numFmtId="177" fontId="1" fillId="4" borderId="5" xfId="0" applyNumberFormat="1"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177" fontId="1" fillId="4" borderId="2" xfId="0" applyNumberFormat="1" applyFont="1" applyFill="1" applyBorder="1" applyAlignment="1" applyProtection="1">
      <alignment horizontal="center" vertical="center"/>
      <protection locked="0"/>
    </xf>
    <xf numFmtId="0" fontId="1" fillId="4" borderId="5" xfId="0" applyFont="1" applyFill="1" applyBorder="1">
      <alignment vertical="center"/>
    </xf>
    <xf numFmtId="0" fontId="1" fillId="4" borderId="6" xfId="0" applyFont="1" applyFill="1" applyBorder="1">
      <alignment vertical="center"/>
    </xf>
    <xf numFmtId="0" fontId="1" fillId="4" borderId="2" xfId="0" applyFont="1" applyFill="1" applyBorder="1">
      <alignment vertical="center"/>
    </xf>
    <xf numFmtId="0" fontId="1" fillId="4" borderId="3" xfId="0" applyFont="1" applyFill="1" applyBorder="1">
      <alignment vertical="center"/>
    </xf>
    <xf numFmtId="0" fontId="1" fillId="4" borderId="2" xfId="0" applyFont="1" applyFill="1" applyBorder="1" applyAlignment="1" applyProtection="1">
      <alignment horizontal="center" vertical="center"/>
      <protection locked="0"/>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6" xfId="0" applyFont="1" applyFill="1" applyBorder="1" applyAlignment="1" applyProtection="1">
      <alignment horizontal="center" vertical="center"/>
      <protection locked="0"/>
    </xf>
    <xf numFmtId="0" fontId="1" fillId="4" borderId="15"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176" fontId="1" fillId="4" borderId="0" xfId="0" applyNumberFormat="1" applyFont="1" applyFill="1" applyBorder="1" applyAlignment="1" applyProtection="1">
      <alignment horizontal="center" vertical="center" shrinkToFit="1"/>
      <protection locked="0"/>
    </xf>
    <xf numFmtId="176" fontId="1" fillId="4" borderId="9" xfId="0" applyNumberFormat="1" applyFont="1" applyFill="1" applyBorder="1" applyProtection="1">
      <alignment vertical="center"/>
      <protection locked="0"/>
    </xf>
    <xf numFmtId="176" fontId="1" fillId="4" borderId="10" xfId="0" applyNumberFormat="1" applyFont="1" applyFill="1" applyBorder="1" applyProtection="1">
      <alignment vertical="center"/>
      <protection locked="0"/>
    </xf>
    <xf numFmtId="0" fontId="1" fillId="4" borderId="1" xfId="0" applyFont="1" applyFill="1" applyBorder="1" applyAlignment="1">
      <alignment horizontal="distributed" vertical="center"/>
    </xf>
    <xf numFmtId="0" fontId="1" fillId="4" borderId="2" xfId="0" applyFont="1" applyFill="1" applyBorder="1" applyAlignment="1">
      <alignment horizontal="distributed" vertical="center"/>
    </xf>
    <xf numFmtId="0" fontId="1" fillId="4" borderId="3" xfId="0" applyFont="1" applyFill="1" applyBorder="1" applyAlignment="1">
      <alignment horizontal="distributed" vertical="center"/>
    </xf>
    <xf numFmtId="0" fontId="1" fillId="4" borderId="12" xfId="0" applyFont="1" applyFill="1" applyBorder="1" applyAlignment="1">
      <alignment horizontal="distributed" vertical="center"/>
    </xf>
    <xf numFmtId="0" fontId="1" fillId="4" borderId="13" xfId="0" applyFont="1" applyFill="1" applyBorder="1" applyAlignment="1">
      <alignment horizontal="distributed" vertical="center"/>
    </xf>
    <xf numFmtId="0" fontId="1" fillId="4" borderId="14" xfId="0" applyFont="1" applyFill="1" applyBorder="1" applyAlignment="1">
      <alignment horizontal="distributed"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4" borderId="4" xfId="0" applyFont="1" applyFill="1" applyBorder="1" applyAlignment="1">
      <alignment horizontal="distributed" vertical="center"/>
    </xf>
    <xf numFmtId="0" fontId="1" fillId="4" borderId="5" xfId="0" applyFont="1" applyFill="1" applyBorder="1" applyAlignment="1">
      <alignment horizontal="distributed" vertical="center"/>
    </xf>
    <xf numFmtId="0" fontId="1" fillId="4" borderId="6" xfId="0" applyFont="1" applyFill="1" applyBorder="1" applyAlignment="1">
      <alignment horizontal="distributed" vertical="center"/>
    </xf>
    <xf numFmtId="178" fontId="1" fillId="4" borderId="34" xfId="0" applyNumberFormat="1" applyFont="1" applyFill="1" applyBorder="1">
      <alignment vertical="center"/>
    </xf>
    <xf numFmtId="178" fontId="1" fillId="4" borderId="32" xfId="0" applyNumberFormat="1" applyFont="1" applyFill="1" applyBorder="1">
      <alignment vertical="center"/>
    </xf>
    <xf numFmtId="178" fontId="1" fillId="4" borderId="33" xfId="0" applyNumberFormat="1" applyFont="1" applyFill="1" applyBorder="1">
      <alignment vertical="center"/>
    </xf>
    <xf numFmtId="183" fontId="6" fillId="4" borderId="22" xfId="0" applyNumberFormat="1" applyFont="1" applyFill="1" applyBorder="1">
      <alignment vertical="center"/>
    </xf>
    <xf numFmtId="183" fontId="6" fillId="4" borderId="19" xfId="0" applyNumberFormat="1" applyFont="1" applyFill="1" applyBorder="1">
      <alignment vertical="center"/>
    </xf>
    <xf numFmtId="183" fontId="6" fillId="4" borderId="20" xfId="0" applyNumberFormat="1" applyFont="1" applyFill="1" applyBorder="1">
      <alignment vertical="center"/>
    </xf>
    <xf numFmtId="2" fontId="1" fillId="4" borderId="27" xfId="0" applyNumberFormat="1" applyFont="1" applyFill="1" applyBorder="1" applyAlignment="1">
      <alignment vertical="center"/>
    </xf>
    <xf numFmtId="2" fontId="1" fillId="4" borderId="24" xfId="0" applyNumberFormat="1" applyFont="1" applyFill="1" applyBorder="1" applyAlignment="1">
      <alignment vertical="center"/>
    </xf>
    <xf numFmtId="2" fontId="1" fillId="4" borderId="30" xfId="0" applyNumberFormat="1" applyFont="1" applyFill="1" applyBorder="1" applyAlignment="1">
      <alignment vertical="center"/>
    </xf>
    <xf numFmtId="3" fontId="1" fillId="4" borderId="29" xfId="1" applyNumberFormat="1" applyFont="1" applyFill="1" applyBorder="1" applyAlignment="1">
      <alignment vertical="center" shrinkToFit="1"/>
    </xf>
    <xf numFmtId="3" fontId="1" fillId="4" borderId="30" xfId="1" applyNumberFormat="1" applyFont="1" applyFill="1" applyBorder="1" applyAlignment="1">
      <alignment vertical="center" shrinkToFit="1"/>
    </xf>
    <xf numFmtId="3" fontId="1" fillId="4" borderId="23" xfId="1" applyNumberFormat="1" applyFont="1" applyFill="1" applyBorder="1" applyAlignment="1">
      <alignment vertical="center" shrinkToFit="1"/>
    </xf>
    <xf numFmtId="3" fontId="1" fillId="4" borderId="24" xfId="1" applyNumberFormat="1" applyFont="1" applyFill="1" applyBorder="1" applyAlignment="1">
      <alignment vertical="center" shrinkToFit="1"/>
    </xf>
    <xf numFmtId="3" fontId="1" fillId="4" borderId="26" xfId="1" applyNumberFormat="1" applyFont="1" applyFill="1" applyBorder="1" applyAlignment="1">
      <alignment vertical="center" shrinkToFit="1"/>
    </xf>
    <xf numFmtId="3" fontId="1" fillId="4" borderId="27" xfId="1" applyNumberFormat="1" applyFont="1" applyFill="1" applyBorder="1" applyAlignment="1">
      <alignment vertical="center" shrinkToFit="1"/>
    </xf>
    <xf numFmtId="178" fontId="1" fillId="4" borderId="26" xfId="0" applyNumberFormat="1" applyFont="1" applyFill="1" applyBorder="1">
      <alignment vertical="center"/>
    </xf>
    <xf numFmtId="178" fontId="1" fillId="4" borderId="27" xfId="0" applyNumberFormat="1" applyFont="1" applyFill="1" applyBorder="1">
      <alignment vertical="center"/>
    </xf>
    <xf numFmtId="178" fontId="1" fillId="4" borderId="28" xfId="0" applyNumberFormat="1" applyFont="1" applyFill="1" applyBorder="1">
      <alignment vertical="center"/>
    </xf>
    <xf numFmtId="178" fontId="1" fillId="4" borderId="29" xfId="0" applyNumberFormat="1" applyFont="1" applyFill="1" applyBorder="1">
      <alignment vertical="center"/>
    </xf>
    <xf numFmtId="178" fontId="1" fillId="4" borderId="30" xfId="0" applyNumberFormat="1" applyFont="1" applyFill="1" applyBorder="1">
      <alignment vertical="center"/>
    </xf>
    <xf numFmtId="178" fontId="1" fillId="4" borderId="31" xfId="0" applyNumberFormat="1" applyFont="1" applyFill="1" applyBorder="1">
      <alignment vertical="center"/>
    </xf>
    <xf numFmtId="178" fontId="1" fillId="4" borderId="23" xfId="0" applyNumberFormat="1" applyFont="1" applyFill="1" applyBorder="1">
      <alignment vertical="center"/>
    </xf>
    <xf numFmtId="178" fontId="1" fillId="4" borderId="24" xfId="0" applyNumberFormat="1" applyFont="1" applyFill="1" applyBorder="1">
      <alignment vertical="center"/>
    </xf>
    <xf numFmtId="178" fontId="1" fillId="4" borderId="25" xfId="0" applyNumberFormat="1" applyFont="1" applyFill="1" applyBorder="1">
      <alignment vertical="center"/>
    </xf>
    <xf numFmtId="178" fontId="1" fillId="4" borderId="27" xfId="0" applyNumberFormat="1" applyFont="1" applyFill="1" applyBorder="1" applyAlignment="1">
      <alignment vertical="center" shrinkToFit="1"/>
    </xf>
    <xf numFmtId="0" fontId="1" fillId="4" borderId="1" xfId="0" applyFont="1" applyFill="1" applyBorder="1" applyAlignment="1">
      <alignment horizontal="center" vertical="center" textRotation="255"/>
    </xf>
    <xf numFmtId="0" fontId="1" fillId="4" borderId="3" xfId="0" applyFont="1" applyFill="1" applyBorder="1" applyAlignment="1">
      <alignment horizontal="center" vertical="center" textRotation="255"/>
    </xf>
    <xf numFmtId="0" fontId="1" fillId="4" borderId="7" xfId="0" applyFont="1" applyFill="1" applyBorder="1" applyAlignment="1">
      <alignment horizontal="center" vertical="center" textRotation="255"/>
    </xf>
    <xf numFmtId="0" fontId="1" fillId="4" borderId="8" xfId="0" applyFont="1" applyFill="1" applyBorder="1" applyAlignment="1">
      <alignment horizontal="center" vertical="center" textRotation="255"/>
    </xf>
    <xf numFmtId="0" fontId="1" fillId="4" borderId="4" xfId="0" applyFont="1" applyFill="1" applyBorder="1" applyAlignment="1">
      <alignment horizontal="center" vertical="center" textRotation="255"/>
    </xf>
    <xf numFmtId="0" fontId="1" fillId="4" borderId="6" xfId="0" applyFont="1" applyFill="1" applyBorder="1" applyAlignment="1">
      <alignment horizontal="center" vertical="center" textRotation="255"/>
    </xf>
    <xf numFmtId="1" fontId="1" fillId="4" borderId="24" xfId="0" applyNumberFormat="1" applyFont="1" applyFill="1" applyBorder="1" applyAlignment="1">
      <alignment vertical="center" shrinkToFit="1"/>
    </xf>
    <xf numFmtId="178" fontId="1" fillId="4" borderId="30" xfId="0" applyNumberFormat="1" applyFont="1" applyFill="1" applyBorder="1" applyAlignment="1">
      <alignment vertical="center" shrinkToFit="1"/>
    </xf>
    <xf numFmtId="178" fontId="1" fillId="4" borderId="24" xfId="0" applyNumberFormat="1" applyFont="1" applyFill="1" applyBorder="1" applyAlignment="1">
      <alignment vertical="center" shrinkToFit="1"/>
    </xf>
    <xf numFmtId="1" fontId="1" fillId="4" borderId="30" xfId="0" applyNumberFormat="1" applyFont="1" applyFill="1" applyBorder="1" applyAlignment="1">
      <alignment vertical="center" shrinkToFit="1"/>
    </xf>
    <xf numFmtId="0" fontId="1" fillId="4" borderId="9" xfId="0" applyFont="1" applyFill="1" applyBorder="1" applyAlignment="1">
      <alignment horizontal="distributed" vertical="center" indent="1"/>
    </xf>
    <xf numFmtId="0" fontId="1" fillId="4" borderId="10" xfId="0" applyFont="1" applyFill="1" applyBorder="1" applyAlignment="1">
      <alignment horizontal="distributed" vertical="center" indent="1"/>
    </xf>
    <xf numFmtId="0" fontId="1" fillId="4" borderId="11" xfId="0" applyFont="1" applyFill="1" applyBorder="1" applyAlignment="1">
      <alignment horizontal="distributed" vertical="center" indent="1"/>
    </xf>
    <xf numFmtId="0" fontId="1" fillId="4" borderId="24" xfId="0" applyFont="1" applyFill="1" applyBorder="1" applyAlignment="1">
      <alignment vertical="center"/>
    </xf>
    <xf numFmtId="178" fontId="1" fillId="4" borderId="24" xfId="0" applyNumberFormat="1" applyFont="1" applyFill="1" applyBorder="1" applyAlignment="1">
      <alignment vertical="center"/>
    </xf>
    <xf numFmtId="0" fontId="1" fillId="4" borderId="30" xfId="0" applyFont="1" applyFill="1" applyBorder="1" applyAlignment="1">
      <alignment vertical="center"/>
    </xf>
    <xf numFmtId="0" fontId="1" fillId="4" borderId="4" xfId="0" applyFont="1" applyFill="1" applyBorder="1" applyAlignment="1">
      <alignment horizontal="distributed" vertical="center" indent="1"/>
    </xf>
    <xf numFmtId="0" fontId="1" fillId="4" borderId="5" xfId="0" applyFont="1" applyFill="1" applyBorder="1" applyAlignment="1">
      <alignment horizontal="distributed" vertical="center" indent="1"/>
    </xf>
    <xf numFmtId="0" fontId="1" fillId="4" borderId="6" xfId="0" applyFont="1" applyFill="1" applyBorder="1" applyAlignment="1">
      <alignment horizontal="distributed" vertical="center" indent="1"/>
    </xf>
    <xf numFmtId="0" fontId="1" fillId="4" borderId="23" xfId="0" applyFont="1" applyFill="1" applyBorder="1" applyAlignment="1">
      <alignment horizontal="distributed" vertical="center" indent="1"/>
    </xf>
    <xf numFmtId="0" fontId="1" fillId="4" borderId="24" xfId="0" applyFont="1" applyFill="1" applyBorder="1" applyAlignment="1">
      <alignment horizontal="distributed" vertical="center" indent="1"/>
    </xf>
    <xf numFmtId="0" fontId="1" fillId="4" borderId="25" xfId="0" applyFont="1" applyFill="1" applyBorder="1" applyAlignment="1">
      <alignment horizontal="distributed" vertical="center" indent="1"/>
    </xf>
    <xf numFmtId="0" fontId="1" fillId="4" borderId="1" xfId="0" applyFont="1" applyFill="1" applyBorder="1" applyAlignment="1">
      <alignment horizontal="distributed" vertical="center" indent="1"/>
    </xf>
    <xf numFmtId="0" fontId="1" fillId="4" borderId="2" xfId="0" applyFont="1" applyFill="1" applyBorder="1" applyAlignment="1">
      <alignment horizontal="distributed" vertical="center" indent="1"/>
    </xf>
    <xf numFmtId="0" fontId="1" fillId="4" borderId="3" xfId="0" applyFont="1" applyFill="1" applyBorder="1" applyAlignment="1">
      <alignment horizontal="distributed" vertical="center" indent="1"/>
    </xf>
    <xf numFmtId="0" fontId="1" fillId="4" borderId="10" xfId="0" applyFont="1" applyFill="1" applyBorder="1" applyAlignment="1">
      <alignment horizontal="right" vertical="center"/>
    </xf>
    <xf numFmtId="178" fontId="1" fillId="4" borderId="10" xfId="1" applyNumberFormat="1" applyFont="1" applyFill="1" applyBorder="1" applyAlignment="1">
      <alignment vertical="center"/>
    </xf>
    <xf numFmtId="184" fontId="1" fillId="4" borderId="10" xfId="0" applyNumberFormat="1" applyFont="1" applyFill="1" applyBorder="1" applyAlignment="1">
      <alignment vertical="center"/>
    </xf>
    <xf numFmtId="0" fontId="1" fillId="4" borderId="10"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F$19"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fmlaLink="$AF$29"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fmlaLink="$AF$32" noThreeD="1"/>
</file>

<file path=xl/ctrlProps/ctrlProp18.xml><?xml version="1.0" encoding="utf-8"?>
<formControlPr xmlns="http://schemas.microsoft.com/office/spreadsheetml/2009/9/main" objectType="CheckBox" fmlaLink="$AG$29" noThreeD="1"/>
</file>

<file path=xl/ctrlProps/ctrlProp19.xml><?xml version="1.0" encoding="utf-8"?>
<formControlPr xmlns="http://schemas.microsoft.com/office/spreadsheetml/2009/9/main" objectType="CheckBox" fmlaLink="$AF$28" noThreeD="1"/>
</file>

<file path=xl/ctrlProps/ctrlProp2.xml><?xml version="1.0" encoding="utf-8"?>
<formControlPr xmlns="http://schemas.microsoft.com/office/spreadsheetml/2009/9/main" objectType="CheckBox" fmlaLink="$AF$22"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fmlaLink="$AF$34" noThreeD="1"/>
</file>

<file path=xl/ctrlProps/ctrlProp23.xml><?xml version="1.0" encoding="utf-8"?>
<formControlPr xmlns="http://schemas.microsoft.com/office/spreadsheetml/2009/9/main" objectType="CheckBox" fmlaLink="$AG$32" noThreeD="1"/>
</file>

<file path=xl/ctrlProps/ctrlProp24.xml><?xml version="1.0" encoding="utf-8"?>
<formControlPr xmlns="http://schemas.microsoft.com/office/spreadsheetml/2009/9/main" objectType="CheckBox" fmlaLink="$AL$32" noThreeD="1"/>
</file>

<file path=xl/ctrlProps/ctrlProp25.xml><?xml version="1.0" encoding="utf-8"?>
<formControlPr xmlns="http://schemas.microsoft.com/office/spreadsheetml/2009/9/main" objectType="CheckBox" fmlaLink="$AG$34" noThreeD="1"/>
</file>

<file path=xl/ctrlProps/ctrlProp26.xml><?xml version="1.0" encoding="utf-8"?>
<formControlPr xmlns="http://schemas.microsoft.com/office/spreadsheetml/2009/9/main" objectType="CheckBox" fmlaLink="$AH$22" noThreeD="1"/>
</file>

<file path=xl/ctrlProps/ctrlProp27.xml><?xml version="1.0" encoding="utf-8"?>
<formControlPr xmlns="http://schemas.microsoft.com/office/spreadsheetml/2009/9/main" objectType="CheckBox" fmlaLink="$AI$22" noThreeD="1"/>
</file>

<file path=xl/ctrlProps/ctrlProp28.xml><?xml version="1.0" encoding="utf-8"?>
<formControlPr xmlns="http://schemas.microsoft.com/office/spreadsheetml/2009/9/main" objectType="CheckBox" fmlaLink="$AJ$22" noThreeD="1"/>
</file>

<file path=xl/ctrlProps/ctrlProp29.xml><?xml version="1.0" encoding="utf-8"?>
<formControlPr xmlns="http://schemas.microsoft.com/office/spreadsheetml/2009/9/main" objectType="CheckBox" fmlaLink="$AK$22" noThreeD="1"/>
</file>

<file path=xl/ctrlProps/ctrlProp3.xml><?xml version="1.0" encoding="utf-8"?>
<formControlPr xmlns="http://schemas.microsoft.com/office/spreadsheetml/2009/9/main" objectType="CheckBox" fmlaLink="$AG$22" noThreeD="1"/>
</file>

<file path=xl/ctrlProps/ctrlProp30.xml><?xml version="1.0" encoding="utf-8"?>
<formControlPr xmlns="http://schemas.microsoft.com/office/spreadsheetml/2009/9/main" objectType="CheckBox" fmlaLink="$AH$32" noThreeD="1"/>
</file>

<file path=xl/ctrlProps/ctrlProp31.xml><?xml version="1.0" encoding="utf-8"?>
<formControlPr xmlns="http://schemas.microsoft.com/office/spreadsheetml/2009/9/main" objectType="CheckBox" fmlaLink="$AI$32" noThreeD="1"/>
</file>

<file path=xl/ctrlProps/ctrlProp32.xml><?xml version="1.0" encoding="utf-8"?>
<formControlPr xmlns="http://schemas.microsoft.com/office/spreadsheetml/2009/9/main" objectType="CheckBox" fmlaLink="$AJ$32" noThreeD="1"/>
</file>

<file path=xl/ctrlProps/ctrlProp33.xml><?xml version="1.0" encoding="utf-8"?>
<formControlPr xmlns="http://schemas.microsoft.com/office/spreadsheetml/2009/9/main" objectType="CheckBox" fmlaLink="$AK$32"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fmlaLink="$AL$22" noThreeD="1"/>
</file>

<file path=xl/ctrlProps/ctrlProp5.xml><?xml version="1.0" encoding="utf-8"?>
<formControlPr xmlns="http://schemas.microsoft.com/office/spreadsheetml/2009/9/main" objectType="CheckBox" fmlaLink="$AG$19" noThreeD="1"/>
</file>

<file path=xl/ctrlProps/ctrlProp6.xml><?xml version="1.0" encoding="utf-8"?>
<formControlPr xmlns="http://schemas.microsoft.com/office/spreadsheetml/2009/9/main" objectType="CheckBox" fmlaLink="$AF$20" noThreeD="1"/>
</file>

<file path=xl/ctrlProps/ctrlProp7.xml><?xml version="1.0" encoding="utf-8"?>
<formControlPr xmlns="http://schemas.microsoft.com/office/spreadsheetml/2009/9/main" objectType="CheckBox" fmlaLink="$AH$19" noThreeD="1"/>
</file>

<file path=xl/ctrlProps/ctrlProp8.xml><?xml version="1.0" encoding="utf-8"?>
<formControlPr xmlns="http://schemas.microsoft.com/office/spreadsheetml/2009/9/main" objectType="CheckBox" fmlaLink="$AG$20" noThreeD="1"/>
</file>

<file path=xl/ctrlProps/ctrlProp9.xml><?xml version="1.0" encoding="utf-8"?>
<formControlPr xmlns="http://schemas.microsoft.com/office/spreadsheetml/2009/9/main" objectType="CheckBox" fmlaLink="$AI$19"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18</xdr:row>
          <xdr:rowOff>9525</xdr:rowOff>
        </xdr:from>
        <xdr:to>
          <xdr:col>8</xdr:col>
          <xdr:colOff>9525</xdr:colOff>
          <xdr:row>18</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9525</xdr:rowOff>
        </xdr:from>
        <xdr:to>
          <xdr:col>8</xdr:col>
          <xdr:colOff>9525</xdr:colOff>
          <xdr:row>21</xdr:row>
          <xdr:rowOff>228600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9525</xdr:rowOff>
        </xdr:from>
        <xdr:to>
          <xdr:col>13</xdr:col>
          <xdr:colOff>9525</xdr:colOff>
          <xdr:row>21</xdr:row>
          <xdr:rowOff>228600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xdr:row>
          <xdr:rowOff>9525</xdr:rowOff>
        </xdr:from>
        <xdr:to>
          <xdr:col>27</xdr:col>
          <xdr:colOff>9525</xdr:colOff>
          <xdr:row>21</xdr:row>
          <xdr:rowOff>228600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9525</xdr:rowOff>
        </xdr:from>
        <xdr:to>
          <xdr:col>16</xdr:col>
          <xdr:colOff>9525</xdr:colOff>
          <xdr:row>18</xdr:row>
          <xdr:rowOff>228600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9525</xdr:rowOff>
        </xdr:from>
        <xdr:to>
          <xdr:col>16</xdr:col>
          <xdr:colOff>9525</xdr:colOff>
          <xdr:row>19</xdr:row>
          <xdr:rowOff>228600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9525</xdr:rowOff>
        </xdr:from>
        <xdr:to>
          <xdr:col>20</xdr:col>
          <xdr:colOff>9525</xdr:colOff>
          <xdr:row>18</xdr:row>
          <xdr:rowOff>228600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9525</xdr:rowOff>
        </xdr:from>
        <xdr:to>
          <xdr:col>20</xdr:col>
          <xdr:colOff>9525</xdr:colOff>
          <xdr:row>19</xdr:row>
          <xdr:rowOff>228600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9525</xdr:rowOff>
        </xdr:from>
        <xdr:to>
          <xdr:col>24</xdr:col>
          <xdr:colOff>9525</xdr:colOff>
          <xdr:row>18</xdr:row>
          <xdr:rowOff>228600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8</xdr:col>
          <xdr:colOff>9525</xdr:colOff>
          <xdr:row>23</xdr:row>
          <xdr:rowOff>228600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9525</xdr:rowOff>
        </xdr:from>
        <xdr:to>
          <xdr:col>8</xdr:col>
          <xdr:colOff>9525</xdr:colOff>
          <xdr:row>24</xdr:row>
          <xdr:rowOff>228600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9525</xdr:rowOff>
        </xdr:from>
        <xdr:to>
          <xdr:col>8</xdr:col>
          <xdr:colOff>9525</xdr:colOff>
          <xdr:row>25</xdr:row>
          <xdr:rowOff>228600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9525</xdr:rowOff>
        </xdr:from>
        <xdr:to>
          <xdr:col>8</xdr:col>
          <xdr:colOff>9525</xdr:colOff>
          <xdr:row>26</xdr:row>
          <xdr:rowOff>228600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9525</xdr:rowOff>
        </xdr:from>
        <xdr:to>
          <xdr:col>8</xdr:col>
          <xdr:colOff>9525</xdr:colOff>
          <xdr:row>27</xdr:row>
          <xdr:rowOff>228600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19050</xdr:rowOff>
        </xdr:from>
        <xdr:to>
          <xdr:col>8</xdr:col>
          <xdr:colOff>9525</xdr:colOff>
          <xdr:row>29</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9525</xdr:rowOff>
        </xdr:from>
        <xdr:to>
          <xdr:col>8</xdr:col>
          <xdr:colOff>9525</xdr:colOff>
          <xdr:row>29</xdr:row>
          <xdr:rowOff>228600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19050</xdr:rowOff>
        </xdr:from>
        <xdr:to>
          <xdr:col>8</xdr:col>
          <xdr:colOff>9525</xdr:colOff>
          <xdr:row>32</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19050</xdr:rowOff>
        </xdr:from>
        <xdr:to>
          <xdr:col>19</xdr:col>
          <xdr:colOff>9525</xdr:colOff>
          <xdr:row>29</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9525</xdr:rowOff>
        </xdr:from>
        <xdr:to>
          <xdr:col>15</xdr:col>
          <xdr:colOff>9525</xdr:colOff>
          <xdr:row>27</xdr:row>
          <xdr:rowOff>228600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19050</xdr:rowOff>
        </xdr:from>
        <xdr:to>
          <xdr:col>14</xdr:col>
          <xdr:colOff>9525</xdr:colOff>
          <xdr:row>30</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29</xdr:row>
          <xdr:rowOff>19050</xdr:rowOff>
        </xdr:from>
        <xdr:to>
          <xdr:col>23</xdr:col>
          <xdr:colOff>9525</xdr:colOff>
          <xdr:row>30</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19050</xdr:rowOff>
        </xdr:from>
        <xdr:to>
          <xdr:col>8</xdr:col>
          <xdr:colOff>9525</xdr:colOff>
          <xdr:row>34</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19050</xdr:rowOff>
        </xdr:from>
        <xdr:to>
          <xdr:col>13</xdr:col>
          <xdr:colOff>9525</xdr:colOff>
          <xdr:row>32</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31</xdr:row>
          <xdr:rowOff>19050</xdr:rowOff>
        </xdr:from>
        <xdr:to>
          <xdr:col>27</xdr:col>
          <xdr:colOff>9525</xdr:colOff>
          <xdr:row>32</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19050</xdr:rowOff>
        </xdr:from>
        <xdr:to>
          <xdr:col>12</xdr:col>
          <xdr:colOff>9525</xdr:colOff>
          <xdr:row>34</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9525</xdr:rowOff>
        </xdr:from>
        <xdr:to>
          <xdr:col>18</xdr:col>
          <xdr:colOff>9525</xdr:colOff>
          <xdr:row>21</xdr:row>
          <xdr:rowOff>228600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xdr:row>
          <xdr:rowOff>9525</xdr:rowOff>
        </xdr:from>
        <xdr:to>
          <xdr:col>20</xdr:col>
          <xdr:colOff>9525</xdr:colOff>
          <xdr:row>21</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9525</xdr:rowOff>
        </xdr:from>
        <xdr:to>
          <xdr:col>22</xdr:col>
          <xdr:colOff>9525</xdr:colOff>
          <xdr:row>21</xdr:row>
          <xdr:rowOff>228600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xdr:row>
          <xdr:rowOff>9525</xdr:rowOff>
        </xdr:from>
        <xdr:to>
          <xdr:col>24</xdr:col>
          <xdr:colOff>9525</xdr:colOff>
          <xdr:row>21</xdr:row>
          <xdr:rowOff>228600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19050</xdr:rowOff>
        </xdr:from>
        <xdr:to>
          <xdr:col>18</xdr:col>
          <xdr:colOff>9525</xdr:colOff>
          <xdr:row>32</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19050</xdr:rowOff>
        </xdr:from>
        <xdr:to>
          <xdr:col>20</xdr:col>
          <xdr:colOff>9525</xdr:colOff>
          <xdr:row>32</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19050</xdr:rowOff>
        </xdr:from>
        <xdr:to>
          <xdr:col>22</xdr:col>
          <xdr:colOff>9525</xdr:colOff>
          <xdr:row>32</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19050</xdr:rowOff>
        </xdr:from>
        <xdr:to>
          <xdr:col>24</xdr:col>
          <xdr:colOff>9525</xdr:colOff>
          <xdr:row>32</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9525</xdr:rowOff>
        </xdr:from>
        <xdr:to>
          <xdr:col>8</xdr:col>
          <xdr:colOff>9525</xdr:colOff>
          <xdr:row>20</xdr:row>
          <xdr:rowOff>228600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9525</xdr:rowOff>
        </xdr:from>
        <xdr:to>
          <xdr:col>16</xdr:col>
          <xdr:colOff>9525</xdr:colOff>
          <xdr:row>20</xdr:row>
          <xdr:rowOff>228600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xdr:row>
          <xdr:rowOff>9525</xdr:rowOff>
        </xdr:from>
        <xdr:to>
          <xdr:col>20</xdr:col>
          <xdr:colOff>9525</xdr:colOff>
          <xdr:row>20</xdr:row>
          <xdr:rowOff>228600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75"/>
  <sheetViews>
    <sheetView tabSelected="1" topLeftCell="A4" zoomScaleNormal="100" workbookViewId="0">
      <selection activeCell="V11" sqref="V11:AC11"/>
    </sheetView>
  </sheetViews>
  <sheetFormatPr defaultColWidth="2.44140625" defaultRowHeight="13.5" outlineLevelCol="1" x14ac:dyDescent="0.25"/>
  <cols>
    <col min="1" max="9" width="2.44140625" style="13"/>
    <col min="10" max="10" width="2.6640625" style="13" bestFit="1" customWidth="1"/>
    <col min="11" max="31" width="2.44140625" style="13"/>
    <col min="32" max="32" width="7.5546875" style="13" hidden="1" customWidth="1" outlineLevel="1"/>
    <col min="33" max="36" width="5.77734375" style="13" hidden="1" customWidth="1" outlineLevel="1"/>
    <col min="37" max="37" width="6.6640625" style="13" hidden="1" customWidth="1" outlineLevel="1"/>
    <col min="38" max="38" width="5.77734375" style="13" hidden="1" customWidth="1" outlineLevel="1"/>
    <col min="39" max="39" width="2.44140625" style="13" collapsed="1"/>
    <col min="40" max="16384" width="2.44140625" style="13"/>
  </cols>
  <sheetData>
    <row r="1" spans="1:31" x14ac:dyDescent="0.2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2"/>
    </row>
    <row r="2" spans="1:31" x14ac:dyDescent="0.25">
      <c r="A2" s="130" t="s">
        <v>0</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31"/>
      <c r="AE2" s="14"/>
    </row>
    <row r="3" spans="1:31" ht="10.5" customHeight="1" x14ac:dyDescent="0.25">
      <c r="A3" s="1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7"/>
    </row>
    <row r="4" spans="1:31" x14ac:dyDescent="0.25">
      <c r="A4" s="15"/>
      <c r="B4" s="16"/>
      <c r="C4" s="16"/>
      <c r="D4" s="16"/>
      <c r="E4" s="16"/>
      <c r="F4" s="16"/>
      <c r="G4" s="16"/>
      <c r="H4" s="16"/>
      <c r="I4" s="16"/>
      <c r="J4" s="16"/>
      <c r="K4" s="16"/>
      <c r="L4" s="16"/>
      <c r="M4" s="16"/>
      <c r="N4" s="16"/>
      <c r="O4" s="16"/>
      <c r="P4" s="16"/>
      <c r="Q4" s="16"/>
      <c r="R4" s="110" t="s">
        <v>27</v>
      </c>
      <c r="S4" s="110"/>
      <c r="T4" s="111"/>
      <c r="U4" s="111"/>
      <c r="V4" s="18" t="s">
        <v>28</v>
      </c>
      <c r="W4" s="111"/>
      <c r="X4" s="111"/>
      <c r="Y4" s="18" t="s">
        <v>29</v>
      </c>
      <c r="Z4" s="111"/>
      <c r="AA4" s="111"/>
      <c r="AB4" s="18" t="s">
        <v>30</v>
      </c>
      <c r="AC4" s="16"/>
      <c r="AD4" s="17"/>
    </row>
    <row r="5" spans="1:31" ht="10.5" customHeight="1" x14ac:dyDescent="0.2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7"/>
    </row>
    <row r="6" spans="1:31" x14ac:dyDescent="0.25">
      <c r="A6" s="15"/>
      <c r="B6" s="16" t="s">
        <v>116</v>
      </c>
      <c r="C6" s="16"/>
      <c r="D6" s="16"/>
      <c r="E6" s="16"/>
      <c r="F6" s="69" t="s">
        <v>117</v>
      </c>
      <c r="G6" s="69"/>
      <c r="H6" s="69"/>
      <c r="I6" s="69"/>
      <c r="J6" s="69"/>
      <c r="K6" s="16"/>
      <c r="L6" s="16" t="s">
        <v>118</v>
      </c>
      <c r="M6" s="16"/>
      <c r="O6" s="16"/>
      <c r="P6" s="16"/>
      <c r="Q6" s="16"/>
      <c r="R6" s="16"/>
      <c r="S6" s="16"/>
      <c r="T6" s="16"/>
      <c r="U6" s="16"/>
      <c r="V6" s="16"/>
      <c r="W6" s="16"/>
      <c r="X6" s="16"/>
      <c r="Y6" s="16"/>
      <c r="Z6" s="16"/>
      <c r="AA6" s="16"/>
      <c r="AB6" s="16"/>
      <c r="AC6" s="16"/>
      <c r="AD6" s="17"/>
    </row>
    <row r="7" spans="1:31" ht="10.5" customHeight="1" x14ac:dyDescent="0.25">
      <c r="A7" s="15"/>
      <c r="B7" s="16"/>
      <c r="C7" s="16"/>
      <c r="D7" s="16"/>
      <c r="E7" s="16"/>
      <c r="F7" s="16"/>
      <c r="G7" s="16"/>
      <c r="H7" s="16"/>
      <c r="I7" s="16"/>
      <c r="J7" s="16"/>
      <c r="K7" s="16"/>
      <c r="L7" s="16"/>
      <c r="M7" s="16"/>
      <c r="N7" s="16"/>
      <c r="O7" s="16"/>
      <c r="P7" s="85"/>
      <c r="Q7" s="85"/>
      <c r="R7" s="85"/>
      <c r="S7" s="85"/>
      <c r="T7" s="85"/>
      <c r="U7" s="85"/>
      <c r="V7" s="85"/>
      <c r="W7" s="85"/>
      <c r="X7" s="85"/>
      <c r="Y7" s="85"/>
      <c r="Z7" s="85"/>
      <c r="AA7" s="85"/>
      <c r="AB7" s="85"/>
      <c r="AC7" s="85"/>
      <c r="AD7" s="86"/>
    </row>
    <row r="8" spans="1:31" x14ac:dyDescent="0.25">
      <c r="A8" s="15"/>
      <c r="B8" s="16"/>
      <c r="C8" s="16"/>
      <c r="D8" s="16"/>
      <c r="E8" s="16"/>
      <c r="F8" s="16"/>
      <c r="G8" s="16"/>
      <c r="H8" s="16"/>
      <c r="I8" s="16"/>
      <c r="J8" s="16"/>
      <c r="K8" s="16"/>
      <c r="L8" s="16"/>
      <c r="M8" s="16"/>
      <c r="N8" s="16"/>
      <c r="O8" s="16"/>
      <c r="P8" s="119"/>
      <c r="Q8" s="119"/>
      <c r="R8" s="119"/>
      <c r="S8" s="119"/>
      <c r="T8" s="119"/>
      <c r="U8" s="119"/>
      <c r="V8" s="119"/>
      <c r="W8" s="119"/>
      <c r="X8" s="119"/>
      <c r="Y8" s="119"/>
      <c r="Z8" s="119"/>
      <c r="AA8" s="119"/>
      <c r="AB8" s="119"/>
      <c r="AC8" s="119"/>
      <c r="AD8" s="120"/>
    </row>
    <row r="9" spans="1:31" x14ac:dyDescent="0.25">
      <c r="A9" s="15"/>
      <c r="B9" s="16"/>
      <c r="C9" s="16"/>
      <c r="D9" s="16"/>
      <c r="E9" s="16"/>
      <c r="F9" s="16"/>
      <c r="G9" s="16"/>
      <c r="H9" s="16"/>
      <c r="I9" s="16"/>
      <c r="J9" s="16"/>
      <c r="K9" s="16"/>
      <c r="M9" s="16" t="s">
        <v>1</v>
      </c>
      <c r="N9" s="16"/>
      <c r="O9" s="16"/>
      <c r="P9" s="119"/>
      <c r="Q9" s="119"/>
      <c r="R9" s="119"/>
      <c r="S9" s="119"/>
      <c r="T9" s="119"/>
      <c r="U9" s="119"/>
      <c r="V9" s="119"/>
      <c r="W9" s="119"/>
      <c r="X9" s="119"/>
      <c r="Y9" s="119"/>
      <c r="Z9" s="119"/>
      <c r="AA9" s="119"/>
      <c r="AB9" s="119"/>
      <c r="AC9" s="119"/>
      <c r="AD9" s="120"/>
    </row>
    <row r="10" spans="1:31" x14ac:dyDescent="0.25">
      <c r="A10" s="15"/>
      <c r="B10" s="16"/>
      <c r="C10" s="16"/>
      <c r="D10" s="16"/>
      <c r="E10" s="16"/>
      <c r="F10" s="16"/>
      <c r="G10" s="16"/>
      <c r="H10" s="16"/>
      <c r="I10" s="16"/>
      <c r="J10" s="16"/>
      <c r="K10" s="16"/>
      <c r="L10" s="16"/>
      <c r="M10" s="16"/>
      <c r="N10" s="16"/>
      <c r="O10" s="16"/>
      <c r="P10" s="119"/>
      <c r="Q10" s="119"/>
      <c r="R10" s="119"/>
      <c r="S10" s="119"/>
      <c r="T10" s="119"/>
      <c r="U10" s="119"/>
      <c r="V10" s="119"/>
      <c r="W10" s="119"/>
      <c r="X10" s="119"/>
      <c r="Y10" s="119"/>
      <c r="Z10" s="119"/>
      <c r="AA10" s="119"/>
      <c r="AB10" s="119"/>
      <c r="AC10" s="119"/>
      <c r="AD10" s="120"/>
    </row>
    <row r="11" spans="1:31" ht="13.5" customHeight="1" x14ac:dyDescent="0.25">
      <c r="A11" s="15"/>
      <c r="B11" s="16"/>
      <c r="C11" s="16"/>
      <c r="D11" s="16"/>
      <c r="E11" s="16"/>
      <c r="F11" s="16"/>
      <c r="G11" s="16"/>
      <c r="H11" s="16"/>
      <c r="I11" s="16"/>
      <c r="J11" s="16"/>
      <c r="K11" s="16"/>
      <c r="L11" s="16"/>
      <c r="M11" s="16"/>
      <c r="N11" s="16"/>
      <c r="O11" s="16"/>
      <c r="P11" s="87" t="s">
        <v>2</v>
      </c>
      <c r="Q11" s="87"/>
      <c r="R11" s="87"/>
      <c r="S11" s="87"/>
      <c r="T11" s="87"/>
      <c r="U11" s="87"/>
      <c r="V11" s="134"/>
      <c r="W11" s="134"/>
      <c r="X11" s="134"/>
      <c r="Y11" s="134"/>
      <c r="Z11" s="134"/>
      <c r="AA11" s="134"/>
      <c r="AB11" s="134"/>
      <c r="AC11" s="134"/>
      <c r="AD11" s="59" t="s">
        <v>3</v>
      </c>
    </row>
    <row r="12" spans="1:31" ht="8.25" customHeight="1" x14ac:dyDescent="0.25">
      <c r="A12" s="15"/>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7"/>
    </row>
    <row r="13" spans="1:31" x14ac:dyDescent="0.25">
      <c r="A13" s="15"/>
      <c r="B13" s="16" t="s">
        <v>4</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7"/>
    </row>
    <row r="14" spans="1:31" ht="8.25" customHeight="1" x14ac:dyDescent="0.25">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1"/>
    </row>
    <row r="15" spans="1:31" ht="18.75" customHeight="1" x14ac:dyDescent="0.15">
      <c r="A15" s="62" t="s">
        <v>5</v>
      </c>
      <c r="B15" s="63"/>
      <c r="C15" s="63"/>
      <c r="D15" s="63"/>
      <c r="E15" s="63"/>
      <c r="F15" s="64"/>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2"/>
    </row>
    <row r="16" spans="1:31" ht="18.75" customHeight="1" x14ac:dyDescent="0.25">
      <c r="A16" s="65" t="s">
        <v>6</v>
      </c>
      <c r="B16" s="66"/>
      <c r="C16" s="66"/>
      <c r="D16" s="66"/>
      <c r="E16" s="66"/>
      <c r="F16" s="67"/>
      <c r="G16" s="153"/>
      <c r="H16" s="154"/>
      <c r="I16" s="154"/>
      <c r="J16" s="154"/>
      <c r="K16" s="154"/>
      <c r="L16" s="154"/>
      <c r="M16" s="154"/>
      <c r="N16" s="154"/>
      <c r="O16" s="154"/>
      <c r="P16" s="154"/>
      <c r="Q16" s="154"/>
      <c r="R16" s="154"/>
      <c r="S16" s="154"/>
      <c r="T16" s="154"/>
      <c r="U16" s="154"/>
      <c r="V16" s="154"/>
      <c r="W16" s="154"/>
      <c r="X16" s="154"/>
      <c r="Y16" s="154"/>
      <c r="Z16" s="154"/>
      <c r="AA16" s="154"/>
      <c r="AB16" s="154"/>
      <c r="AC16" s="154"/>
      <c r="AD16" s="155"/>
    </row>
    <row r="17" spans="1:40" ht="18.75" customHeight="1" x14ac:dyDescent="0.25">
      <c r="A17" s="138" t="s">
        <v>7</v>
      </c>
      <c r="B17" s="139"/>
      <c r="C17" s="139"/>
      <c r="D17" s="139"/>
      <c r="E17" s="139"/>
      <c r="F17" s="140"/>
      <c r="G17" s="22"/>
      <c r="H17" s="71" t="s">
        <v>27</v>
      </c>
      <c r="I17" s="71"/>
      <c r="J17" s="121"/>
      <c r="K17" s="121"/>
      <c r="L17" s="23" t="s">
        <v>28</v>
      </c>
      <c r="M17" s="121"/>
      <c r="N17" s="121"/>
      <c r="O17" s="23" t="s">
        <v>29</v>
      </c>
      <c r="P17" s="121"/>
      <c r="Q17" s="121"/>
      <c r="R17" s="23" t="s">
        <v>30</v>
      </c>
      <c r="S17" s="23"/>
      <c r="T17" s="129" t="s">
        <v>55</v>
      </c>
      <c r="U17" s="129"/>
      <c r="V17" s="121"/>
      <c r="W17" s="121"/>
      <c r="X17" s="23" t="s">
        <v>31</v>
      </c>
      <c r="Y17" s="124"/>
      <c r="Z17" s="124"/>
      <c r="AA17" s="127" t="s">
        <v>32</v>
      </c>
      <c r="AB17" s="127"/>
      <c r="AC17" s="127"/>
      <c r="AD17" s="128"/>
      <c r="AF17" s="24">
        <f>DATE(J17+2018,M17,P17)</f>
        <v>43069</v>
      </c>
      <c r="AG17" s="25">
        <f>IF(T17="午後",V17+12,V17)</f>
        <v>0</v>
      </c>
      <c r="AH17" s="26">
        <f>Y17</f>
        <v>0</v>
      </c>
      <c r="AI17" s="27">
        <f>TIME(AG17,AH17,0)</f>
        <v>0</v>
      </c>
      <c r="AJ17" s="26">
        <f>AF18-AF17</f>
        <v>0</v>
      </c>
    </row>
    <row r="18" spans="1:40" ht="18.75" customHeight="1" x14ac:dyDescent="0.25">
      <c r="A18" s="156"/>
      <c r="B18" s="157"/>
      <c r="C18" s="157"/>
      <c r="D18" s="157"/>
      <c r="E18" s="157"/>
      <c r="F18" s="158"/>
      <c r="G18" s="28"/>
      <c r="H18" s="72" t="s">
        <v>27</v>
      </c>
      <c r="I18" s="72"/>
      <c r="J18" s="118"/>
      <c r="K18" s="118"/>
      <c r="L18" s="29" t="s">
        <v>28</v>
      </c>
      <c r="M18" s="118"/>
      <c r="N18" s="118"/>
      <c r="O18" s="29" t="s">
        <v>29</v>
      </c>
      <c r="P18" s="118"/>
      <c r="Q18" s="118"/>
      <c r="R18" s="29" t="s">
        <v>30</v>
      </c>
      <c r="S18" s="29"/>
      <c r="T18" s="123" t="s">
        <v>55</v>
      </c>
      <c r="U18" s="123"/>
      <c r="V18" s="118"/>
      <c r="W18" s="118"/>
      <c r="X18" s="29" t="s">
        <v>31</v>
      </c>
      <c r="Y18" s="122"/>
      <c r="Z18" s="122"/>
      <c r="AA18" s="125" t="s">
        <v>33</v>
      </c>
      <c r="AB18" s="125"/>
      <c r="AC18" s="125"/>
      <c r="AD18" s="126"/>
      <c r="AF18" s="24">
        <f>DATE(J18+2018,M18,P18)</f>
        <v>43069</v>
      </c>
      <c r="AG18" s="25">
        <f>IF(T18="午後",V18+12,V18)</f>
        <v>0</v>
      </c>
      <c r="AH18" s="26">
        <f>Y18</f>
        <v>0</v>
      </c>
      <c r="AI18" s="27">
        <f>TIME(AG18,AH18,0)</f>
        <v>0</v>
      </c>
      <c r="AJ18" s="30">
        <f>IF(AJ17=0,AI18-AI17,IF(AJ17=1,(TIME(21,30,0)-AI17)+(AI18-TIME(8,30,0)),(TIME(21,30,0)-AI17)+(AI18-TIME(8,30,0))+TIME(13,0,0)*((AJ17)-1)))</f>
        <v>0</v>
      </c>
      <c r="AK18" s="26">
        <f>ROUNDUP(AJ18/"1:0:0",0)</f>
        <v>0</v>
      </c>
    </row>
    <row r="19" spans="1:40" ht="18.75" customHeight="1" x14ac:dyDescent="0.25">
      <c r="A19" s="68" t="s">
        <v>8</v>
      </c>
      <c r="B19" s="69"/>
      <c r="C19" s="69"/>
      <c r="D19" s="69"/>
      <c r="E19" s="69"/>
      <c r="F19" s="70"/>
      <c r="G19" s="15"/>
      <c r="H19" s="16"/>
      <c r="I19" s="16" t="s">
        <v>16</v>
      </c>
      <c r="J19" s="16"/>
      <c r="K19" s="16"/>
      <c r="L19" s="16"/>
      <c r="M19" s="16"/>
      <c r="N19" s="16"/>
      <c r="O19" s="16" t="s">
        <v>19</v>
      </c>
      <c r="P19" s="16"/>
      <c r="Q19" s="110" t="s">
        <v>20</v>
      </c>
      <c r="R19" s="110"/>
      <c r="S19" s="16" t="s">
        <v>21</v>
      </c>
      <c r="T19" s="16"/>
      <c r="U19" s="110" t="s">
        <v>22</v>
      </c>
      <c r="V19" s="110"/>
      <c r="W19" s="16" t="s">
        <v>21</v>
      </c>
      <c r="X19" s="16"/>
      <c r="Y19" s="110" t="s">
        <v>23</v>
      </c>
      <c r="Z19" s="110"/>
      <c r="AA19" s="16" t="s">
        <v>3</v>
      </c>
      <c r="AB19" s="16"/>
      <c r="AC19" s="16"/>
      <c r="AD19" s="17"/>
      <c r="AF19" s="25" t="b">
        <v>0</v>
      </c>
      <c r="AG19" s="25" t="b">
        <v>0</v>
      </c>
      <c r="AH19" s="25" t="b">
        <v>0</v>
      </c>
      <c r="AI19" s="25" t="b">
        <v>0</v>
      </c>
    </row>
    <row r="20" spans="1:40" ht="18.75" customHeight="1" x14ac:dyDescent="0.25">
      <c r="A20" s="68"/>
      <c r="B20" s="69"/>
      <c r="C20" s="69"/>
      <c r="D20" s="69"/>
      <c r="E20" s="69"/>
      <c r="F20" s="70"/>
      <c r="G20" s="15"/>
      <c r="H20" s="16"/>
      <c r="I20" s="16"/>
      <c r="J20" s="16"/>
      <c r="K20" s="16"/>
      <c r="L20" s="16"/>
      <c r="M20" s="16"/>
      <c r="N20" s="16"/>
      <c r="O20" s="16" t="s">
        <v>19</v>
      </c>
      <c r="P20" s="16"/>
      <c r="Q20" s="110" t="s">
        <v>82</v>
      </c>
      <c r="R20" s="110"/>
      <c r="S20" s="16" t="s">
        <v>21</v>
      </c>
      <c r="T20" s="16"/>
      <c r="U20" s="110" t="s">
        <v>83</v>
      </c>
      <c r="V20" s="110"/>
      <c r="W20" s="110"/>
      <c r="X20" s="110"/>
      <c r="Y20" s="16" t="s">
        <v>3</v>
      </c>
      <c r="Z20" s="16"/>
      <c r="AA20" s="16"/>
      <c r="AB20" s="16"/>
      <c r="AC20" s="16"/>
      <c r="AD20" s="17"/>
      <c r="AF20" s="25" t="b">
        <v>0</v>
      </c>
      <c r="AG20" s="25" t="b">
        <v>0</v>
      </c>
    </row>
    <row r="21" spans="1:40" ht="18.75" customHeight="1" x14ac:dyDescent="0.25">
      <c r="A21" s="68"/>
      <c r="B21" s="69"/>
      <c r="C21" s="69"/>
      <c r="D21" s="69"/>
      <c r="E21" s="69"/>
      <c r="F21" s="70"/>
      <c r="G21" s="15"/>
      <c r="H21" s="16"/>
      <c r="I21" s="16" t="s">
        <v>17</v>
      </c>
      <c r="J21" s="16"/>
      <c r="K21" s="16"/>
      <c r="L21" s="16"/>
      <c r="M21" s="16"/>
      <c r="N21" s="16"/>
      <c r="O21" s="16" t="s">
        <v>19</v>
      </c>
      <c r="P21" s="16"/>
      <c r="Q21" s="110" t="s">
        <v>20</v>
      </c>
      <c r="R21" s="110"/>
      <c r="S21" s="16" t="s">
        <v>21</v>
      </c>
      <c r="T21" s="16"/>
      <c r="U21" s="110" t="s">
        <v>24</v>
      </c>
      <c r="V21" s="110"/>
      <c r="W21" s="16" t="s">
        <v>3</v>
      </c>
      <c r="X21" s="16"/>
      <c r="Y21" s="18"/>
      <c r="Z21" s="18"/>
      <c r="AB21" s="16"/>
      <c r="AC21" s="16"/>
      <c r="AD21" s="17"/>
      <c r="AF21" s="13" t="b">
        <v>1</v>
      </c>
      <c r="AH21" s="13" t="b">
        <v>0</v>
      </c>
    </row>
    <row r="22" spans="1:40" ht="18.75" customHeight="1" x14ac:dyDescent="0.25">
      <c r="A22" s="68"/>
      <c r="B22" s="69"/>
      <c r="C22" s="69"/>
      <c r="D22" s="69"/>
      <c r="E22" s="69"/>
      <c r="F22" s="70"/>
      <c r="G22" s="15"/>
      <c r="H22" s="16"/>
      <c r="I22" s="16" t="s">
        <v>18</v>
      </c>
      <c r="J22" s="16"/>
      <c r="K22" s="16"/>
      <c r="L22" s="16"/>
      <c r="M22" s="16"/>
      <c r="N22" s="16" t="s">
        <v>25</v>
      </c>
      <c r="O22" s="16"/>
      <c r="P22" s="16"/>
      <c r="Q22" s="16" t="s">
        <v>19</v>
      </c>
      <c r="R22" s="16"/>
      <c r="S22" s="31">
        <v>1</v>
      </c>
      <c r="T22" s="32"/>
      <c r="U22" s="31">
        <v>2</v>
      </c>
      <c r="V22" s="32"/>
      <c r="W22" s="31">
        <v>3</v>
      </c>
      <c r="X22" s="32"/>
      <c r="Y22" s="31">
        <v>4</v>
      </c>
      <c r="Z22" s="16" t="s">
        <v>3</v>
      </c>
      <c r="AA22" s="16"/>
      <c r="AB22" s="16" t="s">
        <v>26</v>
      </c>
      <c r="AC22" s="16"/>
      <c r="AD22" s="17"/>
      <c r="AF22" s="25" t="b">
        <v>0</v>
      </c>
      <c r="AG22" s="25" t="b">
        <v>0</v>
      </c>
      <c r="AH22" s="25" t="b">
        <v>0</v>
      </c>
      <c r="AI22" s="25" t="b">
        <v>0</v>
      </c>
      <c r="AJ22" s="25" t="b">
        <v>0</v>
      </c>
      <c r="AK22" s="25" t="b">
        <v>0</v>
      </c>
      <c r="AL22" s="25" t="b">
        <v>0</v>
      </c>
    </row>
    <row r="23" spans="1:40" ht="30" customHeight="1" x14ac:dyDescent="0.25">
      <c r="A23" s="88" t="s">
        <v>9</v>
      </c>
      <c r="B23" s="89"/>
      <c r="C23" s="89"/>
      <c r="D23" s="89"/>
      <c r="E23" s="89"/>
      <c r="F23" s="90"/>
      <c r="G23" s="136"/>
      <c r="H23" s="137"/>
      <c r="I23" s="137"/>
      <c r="J23" s="137"/>
      <c r="K23" s="137"/>
      <c r="L23" s="137"/>
      <c r="M23" s="137"/>
      <c r="N23" s="137"/>
      <c r="O23" s="137"/>
      <c r="P23" s="137"/>
      <c r="Q23" s="137"/>
      <c r="R23" s="137"/>
      <c r="S23" s="137"/>
      <c r="T23" s="33" t="s">
        <v>52</v>
      </c>
      <c r="U23" s="33"/>
      <c r="V23" s="33"/>
      <c r="W23" s="33"/>
      <c r="X23" s="33"/>
      <c r="Y23" s="33"/>
      <c r="Z23" s="33"/>
      <c r="AA23" s="33"/>
      <c r="AB23" s="33"/>
      <c r="AC23" s="33"/>
      <c r="AD23" s="34"/>
    </row>
    <row r="24" spans="1:40" ht="18.75" customHeight="1" x14ac:dyDescent="0.25">
      <c r="A24" s="15"/>
      <c r="B24" s="16"/>
      <c r="C24" s="16"/>
      <c r="D24" s="16"/>
      <c r="E24" s="16"/>
      <c r="F24" s="17"/>
      <c r="G24" s="15"/>
      <c r="H24" s="16"/>
      <c r="I24" s="16" t="s">
        <v>34</v>
      </c>
      <c r="J24" s="16"/>
      <c r="K24" s="16"/>
      <c r="L24" s="16"/>
      <c r="M24" s="16"/>
      <c r="N24" s="16"/>
      <c r="O24" s="16"/>
      <c r="P24" s="16"/>
      <c r="Q24" s="18"/>
      <c r="R24" s="18"/>
      <c r="S24" s="16"/>
      <c r="T24" s="16"/>
      <c r="U24" s="18"/>
      <c r="V24" s="18"/>
      <c r="W24" s="16"/>
      <c r="X24" s="16"/>
      <c r="Y24" s="18"/>
      <c r="Z24" s="18"/>
      <c r="AA24" s="16"/>
      <c r="AB24" s="16"/>
      <c r="AC24" s="16"/>
      <c r="AD24" s="17"/>
      <c r="AG24" s="13" t="s">
        <v>86</v>
      </c>
      <c r="AH24" s="13" t="s">
        <v>87</v>
      </c>
      <c r="AJ24" s="13" t="s">
        <v>90</v>
      </c>
      <c r="AK24" s="13" t="s">
        <v>91</v>
      </c>
      <c r="AL24" s="13" t="s">
        <v>92</v>
      </c>
    </row>
    <row r="25" spans="1:40" ht="18.75" customHeight="1" x14ac:dyDescent="0.25">
      <c r="A25" s="15"/>
      <c r="B25" s="16"/>
      <c r="C25" s="16"/>
      <c r="D25" s="16"/>
      <c r="E25" s="16"/>
      <c r="F25" s="17"/>
      <c r="G25" s="15"/>
      <c r="H25" s="16"/>
      <c r="I25" s="16" t="s">
        <v>35</v>
      </c>
      <c r="J25" s="16"/>
      <c r="K25" s="16"/>
      <c r="L25" s="16"/>
      <c r="M25" s="16"/>
      <c r="N25" s="16"/>
      <c r="O25" s="16"/>
      <c r="P25" s="16"/>
      <c r="Q25" s="18"/>
      <c r="R25" s="18"/>
      <c r="S25" s="16"/>
      <c r="T25" s="16"/>
      <c r="U25" s="18"/>
      <c r="V25" s="18"/>
      <c r="W25" s="16"/>
      <c r="X25" s="16"/>
      <c r="Y25" s="16"/>
      <c r="Z25" s="16"/>
      <c r="AA25" s="16"/>
      <c r="AB25" s="16"/>
      <c r="AC25" s="16"/>
      <c r="AD25" s="17"/>
      <c r="AF25" s="13" t="s">
        <v>84</v>
      </c>
      <c r="AG25" s="35">
        <v>1650</v>
      </c>
      <c r="AH25" s="35">
        <v>820</v>
      </c>
      <c r="AI25" s="13" t="s">
        <v>95</v>
      </c>
      <c r="AJ25" s="25">
        <v>240</v>
      </c>
      <c r="AK25" s="25">
        <v>240</v>
      </c>
      <c r="AL25" s="25">
        <v>120</v>
      </c>
    </row>
    <row r="26" spans="1:40" ht="18.75" customHeight="1" x14ac:dyDescent="0.25">
      <c r="A26" s="15"/>
      <c r="B26" s="16"/>
      <c r="C26" s="16"/>
      <c r="D26" s="16"/>
      <c r="E26" s="16"/>
      <c r="F26" s="17"/>
      <c r="G26" s="15"/>
      <c r="H26" s="16"/>
      <c r="I26" s="16" t="s">
        <v>36</v>
      </c>
      <c r="J26" s="16"/>
      <c r="K26" s="16"/>
      <c r="L26" s="16"/>
      <c r="M26" s="16"/>
      <c r="N26" s="16"/>
      <c r="O26" s="16"/>
      <c r="P26" s="16"/>
      <c r="Q26" s="16"/>
      <c r="R26" s="36"/>
      <c r="S26" s="18"/>
      <c r="T26" s="36"/>
      <c r="U26" s="18"/>
      <c r="V26" s="36"/>
      <c r="W26" s="18"/>
      <c r="X26" s="36"/>
      <c r="Y26" s="16"/>
      <c r="Z26" s="16"/>
      <c r="AA26" s="16"/>
      <c r="AB26" s="16"/>
      <c r="AC26" s="16"/>
      <c r="AD26" s="17"/>
      <c r="AF26" s="13" t="s">
        <v>85</v>
      </c>
      <c r="AG26" s="35">
        <v>550</v>
      </c>
      <c r="AH26" s="35">
        <v>270</v>
      </c>
      <c r="AI26" s="13" t="s">
        <v>96</v>
      </c>
      <c r="AJ26" s="25">
        <v>160</v>
      </c>
      <c r="AK26" s="25">
        <v>160</v>
      </c>
      <c r="AL26" s="25">
        <v>80</v>
      </c>
    </row>
    <row r="27" spans="1:40" ht="18.75" customHeight="1" x14ac:dyDescent="0.25">
      <c r="A27" s="15"/>
      <c r="B27" s="16"/>
      <c r="C27" s="16"/>
      <c r="D27" s="16"/>
      <c r="E27" s="16"/>
      <c r="F27" s="17"/>
      <c r="G27" s="15"/>
      <c r="H27" s="16"/>
      <c r="I27" s="16" t="s">
        <v>37</v>
      </c>
      <c r="J27" s="16"/>
      <c r="K27" s="16"/>
      <c r="L27" s="16"/>
      <c r="M27" s="16"/>
      <c r="N27" s="16"/>
      <c r="O27" s="16"/>
      <c r="P27" s="16"/>
      <c r="Q27" s="16"/>
      <c r="R27" s="16"/>
      <c r="S27" s="16"/>
      <c r="T27" s="16"/>
      <c r="U27" s="16"/>
      <c r="V27" s="16"/>
      <c r="W27" s="16"/>
      <c r="X27" s="16"/>
      <c r="Y27" s="16"/>
      <c r="Z27" s="16"/>
      <c r="AA27" s="16"/>
      <c r="AB27" s="16"/>
      <c r="AC27" s="16"/>
      <c r="AD27" s="17"/>
      <c r="AJ27" s="13" t="s">
        <v>104</v>
      </c>
      <c r="AK27" s="13" t="s">
        <v>105</v>
      </c>
      <c r="AL27" s="13" t="s">
        <v>106</v>
      </c>
    </row>
    <row r="28" spans="1:40" ht="18.75" customHeight="1" x14ac:dyDescent="0.15">
      <c r="A28" s="115" t="s">
        <v>10</v>
      </c>
      <c r="B28" s="116"/>
      <c r="C28" s="116"/>
      <c r="D28" s="116"/>
      <c r="E28" s="116"/>
      <c r="F28" s="117"/>
      <c r="G28" s="15"/>
      <c r="H28" s="16"/>
      <c r="I28" s="16" t="s">
        <v>38</v>
      </c>
      <c r="J28" s="16"/>
      <c r="K28" s="16"/>
      <c r="L28" s="16"/>
      <c r="M28" s="16"/>
      <c r="N28" s="16"/>
      <c r="O28" s="16"/>
      <c r="P28" s="16" t="s">
        <v>43</v>
      </c>
      <c r="Q28" s="16"/>
      <c r="R28" s="16"/>
      <c r="S28" s="16" t="s">
        <v>19</v>
      </c>
      <c r="T28" s="135"/>
      <c r="U28" s="135"/>
      <c r="V28" s="16" t="s">
        <v>44</v>
      </c>
      <c r="W28" s="16" t="s">
        <v>3</v>
      </c>
      <c r="X28" s="16"/>
      <c r="Y28" s="16"/>
      <c r="Z28" s="16"/>
      <c r="AA28" s="16"/>
      <c r="AB28" s="16"/>
      <c r="AC28" s="16"/>
      <c r="AD28" s="17"/>
      <c r="AF28" s="25" t="b">
        <v>0</v>
      </c>
      <c r="AJ28" s="25">
        <v>300</v>
      </c>
      <c r="AK28" s="25">
        <v>200</v>
      </c>
      <c r="AL28" s="25">
        <v>50</v>
      </c>
    </row>
    <row r="29" spans="1:40" ht="18.75" customHeight="1" x14ac:dyDescent="0.25">
      <c r="A29" s="68" t="s">
        <v>11</v>
      </c>
      <c r="B29" s="69"/>
      <c r="C29" s="69"/>
      <c r="D29" s="69"/>
      <c r="E29" s="69"/>
      <c r="F29" s="70"/>
      <c r="G29" s="15"/>
      <c r="H29" s="16"/>
      <c r="I29" s="16" t="s">
        <v>39</v>
      </c>
      <c r="J29" s="16"/>
      <c r="K29" s="16"/>
      <c r="L29" s="16"/>
      <c r="M29" s="16" t="s">
        <v>19</v>
      </c>
      <c r="N29" s="135"/>
      <c r="O29" s="135"/>
      <c r="P29" s="16" t="s">
        <v>41</v>
      </c>
      <c r="Q29" s="16" t="s">
        <v>3</v>
      </c>
      <c r="R29" s="16"/>
      <c r="S29" s="16"/>
      <c r="T29" s="16" t="s">
        <v>42</v>
      </c>
      <c r="U29" s="16"/>
      <c r="V29" s="16"/>
      <c r="W29" s="16"/>
      <c r="X29" s="16" t="s">
        <v>19</v>
      </c>
      <c r="Y29" s="135"/>
      <c r="Z29" s="135"/>
      <c r="AA29" s="16" t="s">
        <v>41</v>
      </c>
      <c r="AB29" s="16" t="s">
        <v>3</v>
      </c>
      <c r="AC29" s="16"/>
      <c r="AD29" s="17"/>
      <c r="AF29" s="25" t="b">
        <v>0</v>
      </c>
      <c r="AG29" s="25" t="b">
        <v>0</v>
      </c>
    </row>
    <row r="30" spans="1:40" ht="18.75" customHeight="1" x14ac:dyDescent="0.25">
      <c r="A30" s="112" t="s">
        <v>12</v>
      </c>
      <c r="B30" s="113"/>
      <c r="C30" s="113"/>
      <c r="D30" s="113"/>
      <c r="E30" s="113"/>
      <c r="F30" s="114"/>
      <c r="G30" s="15"/>
      <c r="H30" s="16"/>
      <c r="I30" s="16" t="s">
        <v>40</v>
      </c>
      <c r="J30" s="16"/>
      <c r="K30" s="16"/>
      <c r="L30" s="16"/>
      <c r="M30" s="16"/>
      <c r="N30" s="16"/>
      <c r="O30" s="16" t="s">
        <v>45</v>
      </c>
      <c r="P30" s="16"/>
      <c r="Q30" s="16"/>
      <c r="R30" s="16"/>
      <c r="S30" s="16"/>
      <c r="T30" s="16"/>
      <c r="U30" s="16"/>
      <c r="V30" s="16"/>
      <c r="W30" s="16"/>
      <c r="X30" s="16" t="s">
        <v>46</v>
      </c>
      <c r="Y30" s="16"/>
      <c r="Z30" s="16"/>
      <c r="AA30" s="16"/>
      <c r="AB30" s="16"/>
      <c r="AC30" s="16"/>
      <c r="AD30" s="17"/>
    </row>
    <row r="31" spans="1:40" ht="18.75" customHeight="1" x14ac:dyDescent="0.25">
      <c r="A31" s="15"/>
      <c r="B31" s="16"/>
      <c r="C31" s="16"/>
      <c r="D31" s="16"/>
      <c r="E31" s="16"/>
      <c r="F31" s="17"/>
      <c r="G31" s="10"/>
      <c r="H31" s="11" t="s">
        <v>47</v>
      </c>
      <c r="I31" s="11"/>
      <c r="J31" s="11"/>
      <c r="K31" s="11"/>
      <c r="L31" s="11"/>
      <c r="M31" s="11"/>
      <c r="N31" s="11"/>
      <c r="O31" s="11"/>
      <c r="P31" s="11"/>
      <c r="Q31" s="11"/>
      <c r="R31" s="11"/>
      <c r="S31" s="11"/>
      <c r="T31" s="11"/>
      <c r="U31" s="11"/>
      <c r="V31" s="11"/>
      <c r="W31" s="11"/>
      <c r="X31" s="11"/>
      <c r="Y31" s="11"/>
      <c r="Z31" s="11"/>
      <c r="AA31" s="11"/>
      <c r="AB31" s="11"/>
      <c r="AC31" s="11"/>
      <c r="AD31" s="12"/>
    </row>
    <row r="32" spans="1:40" ht="18.75" customHeight="1" x14ac:dyDescent="0.25">
      <c r="A32" s="15"/>
      <c r="B32" s="16"/>
      <c r="C32" s="16"/>
      <c r="D32" s="16"/>
      <c r="E32" s="16"/>
      <c r="F32" s="17"/>
      <c r="G32" s="15"/>
      <c r="H32" s="16"/>
      <c r="I32" s="16" t="s">
        <v>18</v>
      </c>
      <c r="J32" s="16"/>
      <c r="K32" s="16"/>
      <c r="L32" s="16"/>
      <c r="M32" s="16"/>
      <c r="N32" s="16" t="s">
        <v>25</v>
      </c>
      <c r="O32" s="16"/>
      <c r="P32" s="16"/>
      <c r="Q32" s="16" t="s">
        <v>19</v>
      </c>
      <c r="R32" s="16"/>
      <c r="S32" s="31">
        <v>1</v>
      </c>
      <c r="T32" s="32"/>
      <c r="U32" s="31">
        <v>2</v>
      </c>
      <c r="V32" s="32"/>
      <c r="W32" s="31">
        <v>3</v>
      </c>
      <c r="X32" s="32"/>
      <c r="Y32" s="31">
        <v>4</v>
      </c>
      <c r="Z32" s="16" t="s">
        <v>3</v>
      </c>
      <c r="AA32" s="16"/>
      <c r="AB32" s="16" t="s">
        <v>26</v>
      </c>
      <c r="AC32" s="16"/>
      <c r="AD32" s="17"/>
      <c r="AF32" s="25" t="b">
        <v>0</v>
      </c>
      <c r="AG32" s="25" t="b">
        <v>0</v>
      </c>
      <c r="AH32" s="25" t="b">
        <v>0</v>
      </c>
      <c r="AI32" s="25" t="b">
        <v>0</v>
      </c>
      <c r="AJ32" s="25" t="b">
        <v>0</v>
      </c>
      <c r="AK32" s="25" t="b">
        <v>0</v>
      </c>
      <c r="AL32" s="25" t="b">
        <v>0</v>
      </c>
      <c r="AN32" s="37" t="str">
        <f>IF($N$67&lt;0,"エラー「更衣室≧冷暖房（更衣室）となるようにチェックしてください」","")</f>
        <v/>
      </c>
    </row>
    <row r="33" spans="1:38" ht="18.75" customHeight="1" x14ac:dyDescent="0.25">
      <c r="A33" s="15"/>
      <c r="B33" s="16"/>
      <c r="C33" s="16"/>
      <c r="D33" s="16"/>
      <c r="E33" s="16"/>
      <c r="F33" s="17"/>
      <c r="G33" s="10"/>
      <c r="H33" s="11" t="s">
        <v>115</v>
      </c>
      <c r="I33" s="11"/>
      <c r="J33" s="11"/>
      <c r="K33" s="11"/>
      <c r="L33" s="11"/>
      <c r="M33" s="11"/>
      <c r="N33" s="11"/>
      <c r="O33" s="11"/>
      <c r="P33" s="11"/>
      <c r="Q33" s="11"/>
      <c r="R33" s="11"/>
      <c r="S33" s="11"/>
      <c r="T33" s="11"/>
      <c r="U33" s="11"/>
      <c r="V33" s="11"/>
      <c r="W33" s="11"/>
      <c r="X33" s="11"/>
      <c r="Y33" s="11"/>
      <c r="Z33" s="11"/>
      <c r="AA33" s="11"/>
      <c r="AB33" s="11"/>
      <c r="AC33" s="11"/>
      <c r="AD33" s="12"/>
    </row>
    <row r="34" spans="1:38" ht="18.75" customHeight="1" x14ac:dyDescent="0.25">
      <c r="A34" s="19"/>
      <c r="B34" s="20"/>
      <c r="C34" s="20"/>
      <c r="D34" s="20"/>
      <c r="E34" s="20"/>
      <c r="F34" s="21"/>
      <c r="G34" s="15"/>
      <c r="H34" s="16"/>
      <c r="I34" s="16" t="s">
        <v>97</v>
      </c>
      <c r="J34" s="20"/>
      <c r="K34" s="20" t="s">
        <v>21</v>
      </c>
      <c r="L34" s="20"/>
      <c r="M34" s="20" t="s">
        <v>48</v>
      </c>
      <c r="N34" s="20"/>
      <c r="O34" s="20" t="s">
        <v>19</v>
      </c>
      <c r="P34" s="118"/>
      <c r="Q34" s="118"/>
      <c r="R34" s="20" t="s">
        <v>49</v>
      </c>
      <c r="S34" s="20"/>
      <c r="T34" s="122"/>
      <c r="U34" s="122"/>
      <c r="V34" s="20" t="s">
        <v>50</v>
      </c>
      <c r="W34" s="20" t="s">
        <v>3</v>
      </c>
      <c r="X34" s="20" t="s">
        <v>51</v>
      </c>
      <c r="Y34" s="20"/>
      <c r="Z34" s="20"/>
      <c r="AA34" s="20"/>
      <c r="AB34" s="20"/>
      <c r="AC34" s="20"/>
      <c r="AD34" s="21"/>
      <c r="AF34" s="25" t="b">
        <v>0</v>
      </c>
      <c r="AG34" s="25" t="b">
        <v>0</v>
      </c>
      <c r="AI34" s="26">
        <f>IF(T34=0,P34*2,P34*2+1)</f>
        <v>0</v>
      </c>
    </row>
    <row r="35" spans="1:38" ht="30" customHeight="1" x14ac:dyDescent="0.25">
      <c r="A35" s="138" t="s">
        <v>13</v>
      </c>
      <c r="B35" s="139"/>
      <c r="C35" s="139"/>
      <c r="D35" s="139"/>
      <c r="E35" s="139"/>
      <c r="F35" s="140"/>
      <c r="G35" s="147" t="s">
        <v>53</v>
      </c>
      <c r="H35" s="148"/>
      <c r="I35" s="149"/>
      <c r="J35" s="91"/>
      <c r="K35" s="92"/>
      <c r="L35" s="92"/>
      <c r="M35" s="92"/>
      <c r="N35" s="92"/>
      <c r="O35" s="92"/>
      <c r="P35" s="92"/>
      <c r="Q35" s="92"/>
      <c r="R35" s="92"/>
      <c r="S35" s="92"/>
      <c r="T35" s="92"/>
      <c r="U35" s="92"/>
      <c r="V35" s="92"/>
      <c r="W35" s="92"/>
      <c r="X35" s="92"/>
      <c r="Y35" s="92"/>
      <c r="Z35" s="92"/>
      <c r="AA35" s="92"/>
      <c r="AB35" s="92"/>
      <c r="AC35" s="92"/>
      <c r="AD35" s="93"/>
      <c r="AI35" s="13" t="s">
        <v>97</v>
      </c>
      <c r="AJ35" s="35">
        <v>1400</v>
      </c>
      <c r="AK35" s="13" t="s">
        <v>98</v>
      </c>
      <c r="AL35" s="35">
        <v>700</v>
      </c>
    </row>
    <row r="36" spans="1:38" ht="30" customHeight="1" thickBot="1" x14ac:dyDescent="0.3">
      <c r="A36" s="141"/>
      <c r="B36" s="142"/>
      <c r="C36" s="142"/>
      <c r="D36" s="142"/>
      <c r="E36" s="142"/>
      <c r="F36" s="143"/>
      <c r="G36" s="144" t="s">
        <v>54</v>
      </c>
      <c r="H36" s="145"/>
      <c r="I36" s="146"/>
      <c r="J36" s="133"/>
      <c r="K36" s="132"/>
      <c r="L36" s="132"/>
      <c r="M36" s="132"/>
      <c r="N36" s="132"/>
      <c r="O36" s="132"/>
      <c r="P36" s="132"/>
      <c r="Q36" s="132"/>
      <c r="R36" s="38" t="s">
        <v>2</v>
      </c>
      <c r="S36" s="38"/>
      <c r="T36" s="38"/>
      <c r="U36" s="39"/>
      <c r="V36" s="132"/>
      <c r="W36" s="132"/>
      <c r="X36" s="132"/>
      <c r="Y36" s="132"/>
      <c r="Z36" s="132"/>
      <c r="AA36" s="132"/>
      <c r="AB36" s="132"/>
      <c r="AC36" s="132"/>
      <c r="AD36" s="40" t="s">
        <v>3</v>
      </c>
    </row>
    <row r="37" spans="1:38" ht="30" customHeight="1" thickTop="1" x14ac:dyDescent="0.25">
      <c r="A37" s="41" t="s">
        <v>14</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3"/>
    </row>
    <row r="38" spans="1:38" x14ac:dyDescent="0.25">
      <c r="A38" s="15"/>
      <c r="B38" s="16" t="s">
        <v>15</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7"/>
    </row>
    <row r="39" spans="1:38" ht="10.5" customHeight="1" x14ac:dyDescent="0.25">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7"/>
    </row>
    <row r="40" spans="1:38" x14ac:dyDescent="0.25">
      <c r="A40" s="15"/>
      <c r="B40" s="16"/>
      <c r="C40" s="110" t="s">
        <v>27</v>
      </c>
      <c r="D40" s="110"/>
      <c r="E40" s="111"/>
      <c r="F40" s="111"/>
      <c r="G40" s="18" t="s">
        <v>28</v>
      </c>
      <c r="H40" s="111"/>
      <c r="I40" s="111"/>
      <c r="J40" s="18" t="s">
        <v>29</v>
      </c>
      <c r="K40" s="111"/>
      <c r="L40" s="111"/>
      <c r="M40" s="18" t="s">
        <v>30</v>
      </c>
      <c r="N40" s="16"/>
      <c r="O40" s="16"/>
      <c r="P40" s="16"/>
      <c r="Q40" s="16"/>
      <c r="R40" s="16"/>
      <c r="S40" s="16"/>
      <c r="T40" s="16"/>
      <c r="U40" s="16"/>
      <c r="V40" s="16"/>
      <c r="W40" s="16"/>
      <c r="X40" s="16"/>
      <c r="Y40" s="16"/>
      <c r="Z40" s="16"/>
      <c r="AA40" s="16"/>
      <c r="AB40" s="16"/>
      <c r="AC40" s="16"/>
      <c r="AD40" s="17"/>
    </row>
    <row r="41" spans="1:38" ht="10.5" customHeight="1" x14ac:dyDescent="0.25">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7"/>
    </row>
    <row r="42" spans="1:38" x14ac:dyDescent="0.25">
      <c r="A42" s="15"/>
      <c r="B42" s="16"/>
      <c r="C42" s="16"/>
      <c r="D42" s="16"/>
      <c r="E42" s="16"/>
      <c r="F42" s="16"/>
      <c r="G42" s="16"/>
      <c r="H42" s="16"/>
      <c r="I42" s="16"/>
      <c r="J42" s="16"/>
      <c r="K42" s="16"/>
      <c r="L42" s="16"/>
      <c r="M42" s="16"/>
      <c r="N42" s="16"/>
      <c r="O42" s="16"/>
      <c r="P42" s="16"/>
      <c r="Q42" s="16" t="s">
        <v>116</v>
      </c>
      <c r="R42" s="16"/>
      <c r="S42" s="16"/>
      <c r="T42" s="16"/>
      <c r="U42" s="69" t="s">
        <v>117</v>
      </c>
      <c r="V42" s="69"/>
      <c r="W42" s="69"/>
      <c r="X42" s="69"/>
      <c r="Y42" s="69"/>
      <c r="Z42" s="16"/>
      <c r="AA42" s="16"/>
      <c r="AB42" s="32"/>
      <c r="AC42" s="16"/>
      <c r="AD42" s="17"/>
    </row>
    <row r="43" spans="1:38" ht="10.5" customHeight="1" x14ac:dyDescent="0.25">
      <c r="A43" s="15"/>
      <c r="B43" s="16"/>
      <c r="C43" s="16"/>
      <c r="D43" s="16"/>
      <c r="E43" s="16"/>
      <c r="F43" s="16"/>
      <c r="G43" s="20"/>
      <c r="H43" s="20"/>
      <c r="I43" s="20"/>
      <c r="J43" s="20"/>
      <c r="K43" s="20"/>
      <c r="L43" s="20"/>
      <c r="M43" s="20"/>
      <c r="N43" s="20"/>
      <c r="O43" s="20"/>
      <c r="P43" s="20"/>
      <c r="Q43" s="20"/>
      <c r="R43" s="20"/>
      <c r="S43" s="20"/>
      <c r="T43" s="20"/>
      <c r="U43" s="20"/>
      <c r="V43" s="20"/>
      <c r="W43" s="20"/>
      <c r="X43" s="20"/>
      <c r="Y43" s="20"/>
      <c r="Z43" s="20"/>
      <c r="AA43" s="20"/>
      <c r="AB43" s="20"/>
      <c r="AC43" s="20"/>
      <c r="AD43" s="21"/>
    </row>
    <row r="44" spans="1:38" ht="30" customHeight="1" x14ac:dyDescent="0.25">
      <c r="A44" s="88" t="s">
        <v>56</v>
      </c>
      <c r="B44" s="89"/>
      <c r="C44" s="89"/>
      <c r="D44" s="89"/>
      <c r="E44" s="89"/>
      <c r="F44" s="90"/>
      <c r="G44" s="91"/>
      <c r="H44" s="92"/>
      <c r="I44" s="92"/>
      <c r="J44" s="92"/>
      <c r="K44" s="92"/>
      <c r="L44" s="92"/>
      <c r="M44" s="92"/>
      <c r="N44" s="92"/>
      <c r="O44" s="92"/>
      <c r="P44" s="92"/>
      <c r="Q44" s="92"/>
      <c r="R44" s="92"/>
      <c r="S44" s="92"/>
      <c r="T44" s="92"/>
      <c r="U44" s="92"/>
      <c r="V44" s="92"/>
      <c r="W44" s="92"/>
      <c r="X44" s="92"/>
      <c r="Y44" s="92"/>
      <c r="Z44" s="92"/>
      <c r="AA44" s="92"/>
      <c r="AB44" s="92"/>
      <c r="AC44" s="92"/>
      <c r="AD44" s="93"/>
    </row>
    <row r="45" spans="1:38" ht="30" customHeight="1" x14ac:dyDescent="0.25">
      <c r="A45" s="88" t="s">
        <v>57</v>
      </c>
      <c r="B45" s="89"/>
      <c r="C45" s="89"/>
      <c r="D45" s="89"/>
      <c r="E45" s="89"/>
      <c r="F45" s="90"/>
      <c r="G45" s="108">
        <f>Y75</f>
        <v>0</v>
      </c>
      <c r="H45" s="109"/>
      <c r="I45" s="109"/>
      <c r="J45" s="109"/>
      <c r="K45" s="109"/>
      <c r="L45" s="109"/>
      <c r="M45" s="109"/>
      <c r="N45" s="109"/>
      <c r="O45" s="109"/>
      <c r="P45" s="109"/>
      <c r="Q45" s="109"/>
      <c r="R45" s="109"/>
      <c r="S45" s="109"/>
      <c r="T45" s="109"/>
      <c r="U45" s="33" t="s">
        <v>58</v>
      </c>
      <c r="V45" s="60"/>
      <c r="W45" s="60"/>
      <c r="X45" s="60"/>
      <c r="Y45" s="60"/>
      <c r="Z45" s="60"/>
      <c r="AA45" s="60"/>
      <c r="AB45" s="60"/>
      <c r="AC45" s="60"/>
      <c r="AD45" s="61"/>
    </row>
    <row r="46" spans="1:38" ht="48" customHeight="1" x14ac:dyDescent="0.25">
      <c r="A46" s="97" t="s">
        <v>60</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9"/>
    </row>
    <row r="47" spans="1:38" ht="21.75" customHeight="1" x14ac:dyDescent="0.25">
      <c r="A47" s="105" t="s">
        <v>59</v>
      </c>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7"/>
    </row>
    <row r="48" spans="1:38" ht="48" customHeight="1" x14ac:dyDescent="0.25">
      <c r="A48" s="100" t="s">
        <v>61</v>
      </c>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2"/>
    </row>
    <row r="49" spans="1:32" ht="21.75" customHeight="1" x14ac:dyDescent="0.25">
      <c r="A49" s="105" t="s">
        <v>62</v>
      </c>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7"/>
    </row>
    <row r="50" spans="1:32" ht="24" customHeight="1" x14ac:dyDescent="0.25">
      <c r="A50" s="100" t="s">
        <v>63</v>
      </c>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4"/>
    </row>
    <row r="51" spans="1:32" ht="21.75" customHeight="1" x14ac:dyDescent="0.25">
      <c r="A51" s="105" t="s">
        <v>64</v>
      </c>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7"/>
    </row>
    <row r="52" spans="1:32" ht="48" customHeight="1" x14ac:dyDescent="0.25">
      <c r="A52" s="100" t="s">
        <v>65</v>
      </c>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4"/>
    </row>
    <row r="53" spans="1:32" ht="31.5" customHeight="1" x14ac:dyDescent="0.25">
      <c r="A53" s="100" t="s">
        <v>66</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2"/>
    </row>
    <row r="54" spans="1:32" ht="59.25" customHeight="1" x14ac:dyDescent="0.25">
      <c r="A54" s="100" t="s">
        <v>68</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4"/>
    </row>
    <row r="55" spans="1:32" ht="12" customHeight="1" x14ac:dyDescent="0.25">
      <c r="A55" s="94" t="s">
        <v>67</v>
      </c>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6"/>
    </row>
    <row r="56" spans="1:32" ht="22.5" customHeight="1" x14ac:dyDescent="0.25">
      <c r="A56" s="13" t="s">
        <v>69</v>
      </c>
    </row>
    <row r="57" spans="1:32" ht="21.75" customHeight="1" x14ac:dyDescent="0.25">
      <c r="A57" s="79" t="s">
        <v>71</v>
      </c>
      <c r="B57" s="80"/>
      <c r="C57" s="80"/>
      <c r="D57" s="80"/>
      <c r="E57" s="80"/>
      <c r="F57" s="80"/>
      <c r="G57" s="80"/>
      <c r="H57" s="81"/>
      <c r="I57" s="172">
        <f>$AG$25</f>
        <v>1650</v>
      </c>
      <c r="J57" s="173"/>
      <c r="K57" s="173"/>
      <c r="L57" s="44" t="s">
        <v>77</v>
      </c>
      <c r="M57" s="44" t="s">
        <v>78</v>
      </c>
      <c r="N57" s="183" t="str">
        <f>IF(AND($AF$19=TRUE,$AG$19=TRUE,AF$20=TRUE),$AK$18,"")</f>
        <v/>
      </c>
      <c r="O57" s="183"/>
      <c r="P57" s="183"/>
      <c r="Q57" s="44" t="s">
        <v>79</v>
      </c>
      <c r="R57" s="44"/>
      <c r="S57" s="44"/>
      <c r="T57" s="44"/>
      <c r="U57" s="44"/>
      <c r="V57" s="44"/>
      <c r="W57" s="44"/>
      <c r="X57" s="45"/>
      <c r="Y57" s="174" t="str">
        <f>IF(N57="","",I57*N57)</f>
        <v/>
      </c>
      <c r="Z57" s="175"/>
      <c r="AA57" s="175"/>
      <c r="AB57" s="175"/>
      <c r="AC57" s="175"/>
      <c r="AD57" s="176"/>
    </row>
    <row r="58" spans="1:32" ht="21.75" customHeight="1" x14ac:dyDescent="0.25">
      <c r="A58" s="76" t="s">
        <v>70</v>
      </c>
      <c r="B58" s="77"/>
      <c r="C58" s="77"/>
      <c r="D58" s="77"/>
      <c r="E58" s="77"/>
      <c r="F58" s="77"/>
      <c r="G58" s="77"/>
      <c r="H58" s="78"/>
      <c r="I58" s="170">
        <f>$AH$25</f>
        <v>820</v>
      </c>
      <c r="J58" s="171"/>
      <c r="K58" s="171"/>
      <c r="L58" s="46" t="s">
        <v>77</v>
      </c>
      <c r="M58" s="46" t="s">
        <v>78</v>
      </c>
      <c r="N58" s="190" t="str">
        <f>IF(AND($AF$19=TRUE,$AG$19=TRUE,AG$20=TRUE),$AK$18,"")</f>
        <v/>
      </c>
      <c r="O58" s="190"/>
      <c r="P58" s="190"/>
      <c r="Q58" s="46" t="s">
        <v>79</v>
      </c>
      <c r="R58" s="46"/>
      <c r="S58" s="46"/>
      <c r="T58" s="46"/>
      <c r="U58" s="46"/>
      <c r="V58" s="46"/>
      <c r="W58" s="46"/>
      <c r="X58" s="47"/>
      <c r="Y58" s="180" t="str">
        <f>IF(N58="","",I58*N58)</f>
        <v/>
      </c>
      <c r="Z58" s="181"/>
      <c r="AA58" s="181"/>
      <c r="AB58" s="181"/>
      <c r="AC58" s="181"/>
      <c r="AD58" s="182"/>
    </row>
    <row r="59" spans="1:32" ht="21.75" customHeight="1" x14ac:dyDescent="0.25">
      <c r="A59" s="76" t="s">
        <v>73</v>
      </c>
      <c r="B59" s="77"/>
      <c r="C59" s="77"/>
      <c r="D59" s="77"/>
      <c r="E59" s="77"/>
      <c r="F59" s="77"/>
      <c r="G59" s="77"/>
      <c r="H59" s="78"/>
      <c r="I59" s="170">
        <f>$AG$26</f>
        <v>550</v>
      </c>
      <c r="J59" s="171"/>
      <c r="K59" s="171"/>
      <c r="L59" s="46" t="s">
        <v>77</v>
      </c>
      <c r="M59" s="46" t="s">
        <v>100</v>
      </c>
      <c r="N59" s="197" t="str">
        <f>IF(AND($AF$20=TRUE,$AH$19=TRUE),1,IF(AND($AF$20=TRUE,$AI$19=TRUE),2,""))</f>
        <v/>
      </c>
      <c r="O59" s="197"/>
      <c r="P59" s="197"/>
      <c r="Q59" s="46" t="s">
        <v>101</v>
      </c>
      <c r="R59" s="46" t="s">
        <v>78</v>
      </c>
      <c r="S59" s="190" t="str">
        <f>IF(AND($AF$19=TRUE,OR($AH$19=TRUE,$AI$19=TRUE),AF$20=TRUE),$AK$18,"")</f>
        <v/>
      </c>
      <c r="T59" s="190"/>
      <c r="U59" s="190"/>
      <c r="V59" s="46" t="s">
        <v>79</v>
      </c>
      <c r="W59" s="46"/>
      <c r="X59" s="47"/>
      <c r="Y59" s="180" t="str">
        <f>IF(OR(S59="",N59=""),"",I59*S59*N59)</f>
        <v/>
      </c>
      <c r="Z59" s="181"/>
      <c r="AA59" s="181"/>
      <c r="AB59" s="181"/>
      <c r="AC59" s="181"/>
      <c r="AD59" s="182"/>
    </row>
    <row r="60" spans="1:32" ht="21.75" customHeight="1" x14ac:dyDescent="0.25">
      <c r="A60" s="82" t="s">
        <v>72</v>
      </c>
      <c r="B60" s="83"/>
      <c r="C60" s="83"/>
      <c r="D60" s="83"/>
      <c r="E60" s="83"/>
      <c r="F60" s="83"/>
      <c r="G60" s="83"/>
      <c r="H60" s="84"/>
      <c r="I60" s="168">
        <f>$AH$26</f>
        <v>270</v>
      </c>
      <c r="J60" s="169"/>
      <c r="K60" s="169"/>
      <c r="L60" s="48" t="s">
        <v>77</v>
      </c>
      <c r="M60" s="48" t="s">
        <v>100</v>
      </c>
      <c r="N60" s="199" t="str">
        <f>IF(AND($AG$20=TRUE,$AH$19=TRUE),1,IF(AND($AG$20=TRUE,$AI$19=TRUE),2,""))</f>
        <v/>
      </c>
      <c r="O60" s="199"/>
      <c r="P60" s="199"/>
      <c r="Q60" s="48" t="s">
        <v>101</v>
      </c>
      <c r="R60" s="48" t="s">
        <v>78</v>
      </c>
      <c r="S60" s="193" t="str">
        <f>IF(AND($AF$19=TRUE,OR($AH$19=TRUE,$AI$19=TRUE),AG$20=TRUE),$AK$18,"")</f>
        <v/>
      </c>
      <c r="T60" s="193"/>
      <c r="U60" s="193"/>
      <c r="V60" s="48" t="s">
        <v>79</v>
      </c>
      <c r="W60" s="48"/>
      <c r="X60" s="49"/>
      <c r="Y60" s="177" t="str">
        <f>IF(OR(S60="",N60=""),"",I60*S60*N60)</f>
        <v/>
      </c>
      <c r="Z60" s="178"/>
      <c r="AA60" s="178"/>
      <c r="AB60" s="178"/>
      <c r="AC60" s="178"/>
      <c r="AD60" s="179"/>
    </row>
    <row r="61" spans="1:32" ht="21.75" customHeight="1" x14ac:dyDescent="0.25">
      <c r="A61" s="5" t="s">
        <v>107</v>
      </c>
      <c r="B61" s="1"/>
      <c r="C61" s="1"/>
      <c r="D61" s="1"/>
      <c r="E61" s="1"/>
      <c r="F61" s="1"/>
      <c r="G61" s="1"/>
      <c r="H61" s="1"/>
      <c r="I61" s="1"/>
      <c r="J61" s="1"/>
      <c r="K61" s="1"/>
      <c r="L61" s="1"/>
      <c r="M61" s="1"/>
      <c r="N61" s="1"/>
      <c r="O61" s="1"/>
      <c r="P61" s="1"/>
      <c r="Q61" s="1"/>
      <c r="R61" s="1"/>
      <c r="S61" s="1"/>
      <c r="T61" s="1"/>
      <c r="U61" s="1"/>
      <c r="V61" s="1"/>
      <c r="W61" s="1"/>
      <c r="X61" s="2"/>
      <c r="Y61" s="73">
        <f>SUM(Y57:AD60)</f>
        <v>0</v>
      </c>
      <c r="Z61" s="74"/>
      <c r="AA61" s="74"/>
      <c r="AB61" s="74"/>
      <c r="AC61" s="74"/>
      <c r="AD61" s="75"/>
    </row>
    <row r="62" spans="1:32" ht="21.75" customHeight="1" x14ac:dyDescent="0.25">
      <c r="A62" s="79" t="s">
        <v>74</v>
      </c>
      <c r="B62" s="80"/>
      <c r="C62" s="80"/>
      <c r="D62" s="80"/>
      <c r="E62" s="80"/>
      <c r="F62" s="80"/>
      <c r="G62" s="80"/>
      <c r="H62" s="81"/>
      <c r="I62" s="172">
        <f>$AJ$28</f>
        <v>300</v>
      </c>
      <c r="J62" s="173"/>
      <c r="K62" s="173"/>
      <c r="L62" s="50" t="s">
        <v>77</v>
      </c>
      <c r="M62" s="50" t="s">
        <v>78</v>
      </c>
      <c r="N62" s="183">
        <f>IF($AF$29=TRUE,$N$29,0)</f>
        <v>0</v>
      </c>
      <c r="O62" s="183"/>
      <c r="P62" s="183"/>
      <c r="Q62" s="50" t="s">
        <v>80</v>
      </c>
      <c r="R62" s="50" t="s">
        <v>100</v>
      </c>
      <c r="S62" s="165">
        <v>1.1000000000000001</v>
      </c>
      <c r="T62" s="165"/>
      <c r="U62" s="165"/>
      <c r="V62" s="50"/>
      <c r="W62" s="50"/>
      <c r="X62" s="51"/>
      <c r="Y62" s="174">
        <f>ROUNDDOWN(IF(N62="","",I62*N62*S62),0)</f>
        <v>0</v>
      </c>
      <c r="Z62" s="175"/>
      <c r="AA62" s="175"/>
      <c r="AB62" s="175"/>
      <c r="AC62" s="175"/>
      <c r="AD62" s="176"/>
      <c r="AF62" s="52"/>
    </row>
    <row r="63" spans="1:32" ht="21.75" customHeight="1" x14ac:dyDescent="0.25">
      <c r="A63" s="76" t="s">
        <v>75</v>
      </c>
      <c r="B63" s="77"/>
      <c r="C63" s="77"/>
      <c r="D63" s="77"/>
      <c r="E63" s="77"/>
      <c r="F63" s="77"/>
      <c r="G63" s="77"/>
      <c r="H63" s="78"/>
      <c r="I63" s="170">
        <f>$AK$28</f>
        <v>200</v>
      </c>
      <c r="J63" s="171"/>
      <c r="K63" s="171"/>
      <c r="L63" s="46" t="s">
        <v>77</v>
      </c>
      <c r="M63" s="46" t="s">
        <v>78</v>
      </c>
      <c r="N63" s="192">
        <f>IF($AG$29=TRUE,$Y$29,0)</f>
        <v>0</v>
      </c>
      <c r="O63" s="192"/>
      <c r="P63" s="192"/>
      <c r="Q63" s="46" t="s">
        <v>80</v>
      </c>
      <c r="R63" s="46" t="s">
        <v>99</v>
      </c>
      <c r="S63" s="166">
        <v>1.1000000000000001</v>
      </c>
      <c r="T63" s="166"/>
      <c r="U63" s="166"/>
      <c r="V63" s="46"/>
      <c r="W63" s="46"/>
      <c r="X63" s="47"/>
      <c r="Y63" s="180">
        <f t="shared" ref="Y63:Y64" si="0">ROUNDDOWN(IF(N63="","",I63*N63*S63),0)</f>
        <v>0</v>
      </c>
      <c r="Z63" s="181"/>
      <c r="AA63" s="181"/>
      <c r="AB63" s="181"/>
      <c r="AC63" s="181"/>
      <c r="AD63" s="182"/>
      <c r="AF63" s="52"/>
    </row>
    <row r="64" spans="1:32" ht="21.75" customHeight="1" x14ac:dyDescent="0.25">
      <c r="A64" s="82" t="s">
        <v>76</v>
      </c>
      <c r="B64" s="83"/>
      <c r="C64" s="83"/>
      <c r="D64" s="83"/>
      <c r="E64" s="83"/>
      <c r="F64" s="83"/>
      <c r="G64" s="83"/>
      <c r="H64" s="84"/>
      <c r="I64" s="168">
        <f>$AL$28</f>
        <v>50</v>
      </c>
      <c r="J64" s="169"/>
      <c r="K64" s="169"/>
      <c r="L64" s="50" t="s">
        <v>77</v>
      </c>
      <c r="M64" s="50" t="s">
        <v>78</v>
      </c>
      <c r="N64" s="191">
        <f>IF($AF$28=TRUE,$T$28,0)</f>
        <v>0</v>
      </c>
      <c r="O64" s="191"/>
      <c r="P64" s="191"/>
      <c r="Q64" s="50" t="s">
        <v>81</v>
      </c>
      <c r="R64" s="50" t="s">
        <v>99</v>
      </c>
      <c r="S64" s="167">
        <v>1.1000000000000001</v>
      </c>
      <c r="T64" s="167"/>
      <c r="U64" s="167"/>
      <c r="V64" s="50"/>
      <c r="W64" s="50"/>
      <c r="X64" s="51"/>
      <c r="Y64" s="177">
        <f t="shared" si="0"/>
        <v>0</v>
      </c>
      <c r="Z64" s="178"/>
      <c r="AA64" s="178"/>
      <c r="AB64" s="178"/>
      <c r="AC64" s="178"/>
      <c r="AD64" s="179"/>
      <c r="AF64" s="52"/>
    </row>
    <row r="65" spans="1:30" ht="21.75" customHeight="1" x14ac:dyDescent="0.25">
      <c r="A65" s="5" t="s">
        <v>108</v>
      </c>
      <c r="B65" s="1"/>
      <c r="C65" s="1"/>
      <c r="D65" s="1"/>
      <c r="E65" s="1"/>
      <c r="F65" s="1"/>
      <c r="G65" s="1"/>
      <c r="H65" s="1"/>
      <c r="I65" s="1"/>
      <c r="J65" s="1"/>
      <c r="K65" s="1"/>
      <c r="L65" s="1"/>
      <c r="M65" s="1"/>
      <c r="N65" s="1"/>
      <c r="O65" s="1"/>
      <c r="P65" s="1"/>
      <c r="Q65" s="1"/>
      <c r="R65" s="1"/>
      <c r="S65" s="1"/>
      <c r="T65" s="1"/>
      <c r="U65" s="1"/>
      <c r="V65" s="1"/>
      <c r="W65" s="1"/>
      <c r="X65" s="2"/>
      <c r="Y65" s="73">
        <f>SUM(Y62:AD64)</f>
        <v>0</v>
      </c>
      <c r="Z65" s="74"/>
      <c r="AA65" s="74"/>
      <c r="AB65" s="74"/>
      <c r="AC65" s="74"/>
      <c r="AD65" s="75"/>
    </row>
    <row r="66" spans="1:30" ht="21.75" customHeight="1" x14ac:dyDescent="0.25">
      <c r="A66" s="184" t="s">
        <v>89</v>
      </c>
      <c r="B66" s="185"/>
      <c r="C66" s="206" t="s">
        <v>90</v>
      </c>
      <c r="D66" s="207"/>
      <c r="E66" s="207"/>
      <c r="F66" s="207"/>
      <c r="G66" s="207"/>
      <c r="H66" s="208"/>
      <c r="I66" s="172">
        <f>$AJ$26</f>
        <v>160</v>
      </c>
      <c r="J66" s="173"/>
      <c r="K66" s="173"/>
      <c r="L66" s="53" t="s">
        <v>58</v>
      </c>
      <c r="M66" s="53" t="s">
        <v>78</v>
      </c>
      <c r="N66" s="183">
        <f>IF(AND($AF$22=TRUE,$AF$32=FALSE),$AK$18,0)</f>
        <v>0</v>
      </c>
      <c r="O66" s="183"/>
      <c r="P66" s="183"/>
      <c r="Q66" s="44" t="s">
        <v>49</v>
      </c>
      <c r="R66" s="44"/>
      <c r="S66" s="53"/>
      <c r="T66" s="53"/>
      <c r="U66" s="53"/>
      <c r="V66" s="53"/>
      <c r="W66" s="53"/>
      <c r="X66" s="54"/>
      <c r="Y66" s="174">
        <f t="shared" ref="Y66:Y71" si="1">IF(N66="","",I66*N66)</f>
        <v>0</v>
      </c>
      <c r="Z66" s="175"/>
      <c r="AA66" s="175"/>
      <c r="AB66" s="175"/>
      <c r="AC66" s="175"/>
      <c r="AD66" s="176"/>
    </row>
    <row r="67" spans="1:30" ht="21.75" customHeight="1" x14ac:dyDescent="0.25">
      <c r="A67" s="186"/>
      <c r="B67" s="187"/>
      <c r="C67" s="203" t="s">
        <v>91</v>
      </c>
      <c r="D67" s="204"/>
      <c r="E67" s="204"/>
      <c r="F67" s="204"/>
      <c r="G67" s="204"/>
      <c r="H67" s="205"/>
      <c r="I67" s="170">
        <f>$AK$26</f>
        <v>160</v>
      </c>
      <c r="J67" s="171"/>
      <c r="K67" s="171"/>
      <c r="L67" s="46" t="s">
        <v>58</v>
      </c>
      <c r="M67" s="46" t="s">
        <v>78</v>
      </c>
      <c r="N67" s="192">
        <f>IF($AG$22=TRUE,IF($AH$22=TRUE,1,IF($AI$22=TRUE,2,IF($AJ$22=TRUE,3,IF($AK$22=TRUE,4)))),0)-N70</f>
        <v>0</v>
      </c>
      <c r="O67" s="192"/>
      <c r="P67" s="192"/>
      <c r="Q67" s="46" t="s">
        <v>102</v>
      </c>
      <c r="R67" s="46" t="s">
        <v>100</v>
      </c>
      <c r="S67" s="198">
        <f>IF(N67=0,0,$AK$18)</f>
        <v>0</v>
      </c>
      <c r="T67" s="198"/>
      <c r="U67" s="198"/>
      <c r="V67" s="197" t="s">
        <v>103</v>
      </c>
      <c r="W67" s="197"/>
      <c r="X67" s="47"/>
      <c r="Y67" s="180">
        <f>IF(N67="","",I67*N67*S67)</f>
        <v>0</v>
      </c>
      <c r="Z67" s="181"/>
      <c r="AA67" s="181"/>
      <c r="AB67" s="181"/>
      <c r="AC67" s="181"/>
      <c r="AD67" s="182"/>
    </row>
    <row r="68" spans="1:30" ht="21.75" customHeight="1" x14ac:dyDescent="0.25">
      <c r="A68" s="188"/>
      <c r="B68" s="189"/>
      <c r="C68" s="200" t="s">
        <v>92</v>
      </c>
      <c r="D68" s="201"/>
      <c r="E68" s="201"/>
      <c r="F68" s="201"/>
      <c r="G68" s="201"/>
      <c r="H68" s="202"/>
      <c r="I68" s="168">
        <f>$AL$26</f>
        <v>80</v>
      </c>
      <c r="J68" s="169"/>
      <c r="K68" s="169"/>
      <c r="L68" s="55" t="s">
        <v>58</v>
      </c>
      <c r="M68" s="55" t="s">
        <v>78</v>
      </c>
      <c r="N68" s="191">
        <f>IF(AND($AL$22=TRUE,$AL$32=FALSE),$AK$18,0)</f>
        <v>0</v>
      </c>
      <c r="O68" s="191"/>
      <c r="P68" s="191"/>
      <c r="Q68" s="48" t="s">
        <v>49</v>
      </c>
      <c r="R68" s="48"/>
      <c r="S68" s="55"/>
      <c r="T68" s="55"/>
      <c r="U68" s="55"/>
      <c r="V68" s="55"/>
      <c r="W68" s="55"/>
      <c r="X68" s="56"/>
      <c r="Y68" s="177">
        <f t="shared" si="1"/>
        <v>0</v>
      </c>
      <c r="Z68" s="178"/>
      <c r="AA68" s="178"/>
      <c r="AB68" s="178"/>
      <c r="AC68" s="178"/>
      <c r="AD68" s="179"/>
    </row>
    <row r="69" spans="1:30" ht="21.75" customHeight="1" x14ac:dyDescent="0.25">
      <c r="A69" s="184" t="s">
        <v>88</v>
      </c>
      <c r="B69" s="185"/>
      <c r="C69" s="206" t="s">
        <v>90</v>
      </c>
      <c r="D69" s="207"/>
      <c r="E69" s="207"/>
      <c r="F69" s="207"/>
      <c r="G69" s="207"/>
      <c r="H69" s="208"/>
      <c r="I69" s="172">
        <f>$AJ$25</f>
        <v>240</v>
      </c>
      <c r="J69" s="173"/>
      <c r="K69" s="173"/>
      <c r="L69" s="53" t="s">
        <v>58</v>
      </c>
      <c r="M69" s="53" t="s">
        <v>78</v>
      </c>
      <c r="N69" s="183">
        <f>IF(AND($AF$22=TRUE,$AF$32=TRUE),$AK$18,0)</f>
        <v>0</v>
      </c>
      <c r="O69" s="183"/>
      <c r="P69" s="183"/>
      <c r="Q69" s="44" t="s">
        <v>49</v>
      </c>
      <c r="R69" s="44"/>
      <c r="S69" s="53"/>
      <c r="T69" s="53"/>
      <c r="U69" s="53"/>
      <c r="V69" s="53"/>
      <c r="W69" s="53"/>
      <c r="X69" s="54"/>
      <c r="Y69" s="174">
        <f t="shared" si="1"/>
        <v>0</v>
      </c>
      <c r="Z69" s="175"/>
      <c r="AA69" s="175"/>
      <c r="AB69" s="175"/>
      <c r="AC69" s="175"/>
      <c r="AD69" s="176"/>
    </row>
    <row r="70" spans="1:30" ht="21.75" customHeight="1" x14ac:dyDescent="0.25">
      <c r="A70" s="186"/>
      <c r="B70" s="187"/>
      <c r="C70" s="203" t="s">
        <v>91</v>
      </c>
      <c r="D70" s="204"/>
      <c r="E70" s="204"/>
      <c r="F70" s="204"/>
      <c r="G70" s="204"/>
      <c r="H70" s="205"/>
      <c r="I70" s="170">
        <f>$AK$25</f>
        <v>240</v>
      </c>
      <c r="J70" s="171"/>
      <c r="K70" s="171"/>
      <c r="L70" s="46" t="s">
        <v>58</v>
      </c>
      <c r="M70" s="46" t="s">
        <v>78</v>
      </c>
      <c r="N70" s="192">
        <f>IF(AND($AG$22=TRUE,$AG$32=TRUE),IF($AH$32=TRUE,1,IF($AI$32=TRUE,2,IF($AJ$32=TRUE,3,IF($AK$32=TRUE,4,0)))),0)</f>
        <v>0</v>
      </c>
      <c r="O70" s="192"/>
      <c r="P70" s="192"/>
      <c r="Q70" s="46" t="s">
        <v>102</v>
      </c>
      <c r="R70" s="46" t="s">
        <v>100</v>
      </c>
      <c r="S70" s="198">
        <f>IF($N$70=0,0,$AK$18)</f>
        <v>0</v>
      </c>
      <c r="T70" s="198"/>
      <c r="U70" s="198"/>
      <c r="V70" s="197" t="s">
        <v>103</v>
      </c>
      <c r="W70" s="197"/>
      <c r="X70" s="47"/>
      <c r="Y70" s="180">
        <f>IF(N70="","",I70*N70*S70)</f>
        <v>0</v>
      </c>
      <c r="Z70" s="181"/>
      <c r="AA70" s="181"/>
      <c r="AB70" s="181"/>
      <c r="AC70" s="181"/>
      <c r="AD70" s="182"/>
    </row>
    <row r="71" spans="1:30" ht="21.75" customHeight="1" x14ac:dyDescent="0.25">
      <c r="A71" s="188"/>
      <c r="B71" s="189"/>
      <c r="C71" s="200" t="s">
        <v>92</v>
      </c>
      <c r="D71" s="201"/>
      <c r="E71" s="201"/>
      <c r="F71" s="201"/>
      <c r="G71" s="201"/>
      <c r="H71" s="202"/>
      <c r="I71" s="168">
        <f>$AL$25</f>
        <v>120</v>
      </c>
      <c r="J71" s="169"/>
      <c r="K71" s="169"/>
      <c r="L71" s="55" t="s">
        <v>58</v>
      </c>
      <c r="M71" s="55" t="s">
        <v>78</v>
      </c>
      <c r="N71" s="191">
        <f>IF(AND($AL$22=TRUE,$AL$32=TRUE),$AK$18,0)</f>
        <v>0</v>
      </c>
      <c r="O71" s="191"/>
      <c r="P71" s="191"/>
      <c r="Q71" s="48" t="s">
        <v>49</v>
      </c>
      <c r="R71" s="48"/>
      <c r="S71" s="55"/>
      <c r="T71" s="55"/>
      <c r="U71" s="55"/>
      <c r="V71" s="55"/>
      <c r="W71" s="55"/>
      <c r="X71" s="56"/>
      <c r="Y71" s="177">
        <f t="shared" si="1"/>
        <v>0</v>
      </c>
      <c r="Z71" s="178"/>
      <c r="AA71" s="178"/>
      <c r="AB71" s="178"/>
      <c r="AC71" s="178"/>
      <c r="AD71" s="179"/>
    </row>
    <row r="72" spans="1:30" ht="21.75" customHeight="1" x14ac:dyDescent="0.25">
      <c r="A72" s="5" t="s">
        <v>109</v>
      </c>
      <c r="B72" s="1"/>
      <c r="C72" s="1"/>
      <c r="D72" s="1"/>
      <c r="E72" s="1"/>
      <c r="F72" s="1"/>
      <c r="G72" s="1"/>
      <c r="H72" s="1"/>
      <c r="I72" s="1"/>
      <c r="J72" s="1"/>
      <c r="K72" s="1"/>
      <c r="L72" s="1"/>
      <c r="M72" s="1"/>
      <c r="N72" s="1"/>
      <c r="O72" s="1"/>
      <c r="P72" s="1"/>
      <c r="Q72" s="1"/>
      <c r="R72" s="1"/>
      <c r="S72" s="1"/>
      <c r="T72" s="1"/>
      <c r="U72" s="1"/>
      <c r="V72" s="1"/>
      <c r="W72" s="1"/>
      <c r="X72" s="2"/>
      <c r="Y72" s="73">
        <f>SUM(Y66:AD71)</f>
        <v>0</v>
      </c>
      <c r="Z72" s="74"/>
      <c r="AA72" s="74"/>
      <c r="AB72" s="74"/>
      <c r="AC72" s="74"/>
      <c r="AD72" s="75"/>
    </row>
    <row r="73" spans="1:30" ht="21.75" customHeight="1" x14ac:dyDescent="0.25">
      <c r="A73" s="194" t="s">
        <v>93</v>
      </c>
      <c r="B73" s="195"/>
      <c r="C73" s="195"/>
      <c r="D73" s="195"/>
      <c r="E73" s="195"/>
      <c r="F73" s="195"/>
      <c r="G73" s="195"/>
      <c r="H73" s="196"/>
      <c r="I73" s="209" t="str">
        <f>IF(AND($AF$34=TRUE,$AG$34=FALSE),"８基",IF(AND($AF$34=FALSE,$AG$34=TRUE),"４基",""))</f>
        <v/>
      </c>
      <c r="J73" s="209"/>
      <c r="K73" s="210" t="str">
        <f>IF(AND($AF$34=TRUE,$AG$34=FALSE),$AJ$35,IF(AND($AF$34=FALSE,$AG$34=TRUE),$AL$35,""))</f>
        <v/>
      </c>
      <c r="L73" s="210"/>
      <c r="M73" s="210"/>
      <c r="N73" s="212" t="s">
        <v>113</v>
      </c>
      <c r="O73" s="212"/>
      <c r="P73" s="212"/>
      <c r="Q73" s="50" t="s">
        <v>111</v>
      </c>
      <c r="R73" s="57" t="str">
        <f>IF($K$73="","",$P$34)</f>
        <v/>
      </c>
      <c r="S73" s="50" t="s">
        <v>114</v>
      </c>
      <c r="T73" s="50"/>
      <c r="U73" s="211" t="str">
        <f>IF($K$73="","",$T$34)</f>
        <v/>
      </c>
      <c r="V73" s="211"/>
      <c r="W73" s="50" t="s">
        <v>112</v>
      </c>
      <c r="X73" s="58"/>
      <c r="Y73" s="73">
        <f>IF(OR($K$73="",$R$73="",$U$73=""),0,$K$73*$AI$34)</f>
        <v>0</v>
      </c>
      <c r="Z73" s="74"/>
      <c r="AA73" s="74"/>
      <c r="AB73" s="74"/>
      <c r="AC73" s="74"/>
      <c r="AD73" s="75"/>
    </row>
    <row r="74" spans="1:30" ht="21.75" customHeight="1" thickBot="1" x14ac:dyDescent="0.3">
      <c r="A74" s="9" t="s">
        <v>110</v>
      </c>
      <c r="B74" s="6"/>
      <c r="C74" s="6"/>
      <c r="D74" s="6"/>
      <c r="E74" s="6"/>
      <c r="F74" s="6"/>
      <c r="G74" s="6"/>
      <c r="H74" s="6"/>
      <c r="I74" s="6"/>
      <c r="J74" s="6"/>
      <c r="K74" s="6"/>
      <c r="L74" s="6"/>
      <c r="M74" s="6"/>
      <c r="N74" s="6"/>
      <c r="O74" s="6"/>
      <c r="P74" s="6"/>
      <c r="Q74" s="6"/>
      <c r="R74" s="6"/>
      <c r="S74" s="6"/>
      <c r="T74" s="6"/>
      <c r="U74" s="6"/>
      <c r="V74" s="6"/>
      <c r="W74" s="6"/>
      <c r="X74" s="7"/>
      <c r="Y74" s="159">
        <f>SUM(Y73)</f>
        <v>0</v>
      </c>
      <c r="Z74" s="160"/>
      <c r="AA74" s="160"/>
      <c r="AB74" s="160"/>
      <c r="AC74" s="160"/>
      <c r="AD74" s="161"/>
    </row>
    <row r="75" spans="1:30" ht="21.75" customHeight="1" thickBot="1" x14ac:dyDescent="0.3">
      <c r="A75" s="8" t="s">
        <v>94</v>
      </c>
      <c r="B75" s="3"/>
      <c r="C75" s="3"/>
      <c r="D75" s="3"/>
      <c r="E75" s="3"/>
      <c r="F75" s="3"/>
      <c r="G75" s="3"/>
      <c r="H75" s="3"/>
      <c r="I75" s="3"/>
      <c r="J75" s="3"/>
      <c r="K75" s="3"/>
      <c r="L75" s="3"/>
      <c r="M75" s="3"/>
      <c r="N75" s="3"/>
      <c r="O75" s="3"/>
      <c r="P75" s="3"/>
      <c r="Q75" s="3"/>
      <c r="R75" s="3"/>
      <c r="S75" s="3"/>
      <c r="T75" s="3"/>
      <c r="U75" s="3"/>
      <c r="V75" s="3"/>
      <c r="W75" s="3"/>
      <c r="X75" s="4"/>
      <c r="Y75" s="162">
        <f>SUM(Y61,Y65,Y72,Y74)</f>
        <v>0</v>
      </c>
      <c r="Z75" s="163"/>
      <c r="AA75" s="163"/>
      <c r="AB75" s="163"/>
      <c r="AC75" s="163"/>
      <c r="AD75" s="164"/>
    </row>
  </sheetData>
  <sheetProtection sheet="1" selectLockedCells="1"/>
  <dataConsolidate/>
  <mergeCells count="150">
    <mergeCell ref="F6:J6"/>
    <mergeCell ref="U42:Y42"/>
    <mergeCell ref="A73:H73"/>
    <mergeCell ref="V70:W70"/>
    <mergeCell ref="V67:W67"/>
    <mergeCell ref="S70:U70"/>
    <mergeCell ref="S67:U67"/>
    <mergeCell ref="N59:P59"/>
    <mergeCell ref="N60:P60"/>
    <mergeCell ref="C71:H71"/>
    <mergeCell ref="C70:H70"/>
    <mergeCell ref="C69:H69"/>
    <mergeCell ref="C68:H68"/>
    <mergeCell ref="C67:H67"/>
    <mergeCell ref="C66:H66"/>
    <mergeCell ref="N64:P64"/>
    <mergeCell ref="N63:P63"/>
    <mergeCell ref="N62:P62"/>
    <mergeCell ref="A64:H64"/>
    <mergeCell ref="I73:J73"/>
    <mergeCell ref="K73:M73"/>
    <mergeCell ref="U73:V73"/>
    <mergeCell ref="N73:P73"/>
    <mergeCell ref="A57:H57"/>
    <mergeCell ref="N68:P68"/>
    <mergeCell ref="N67:P67"/>
    <mergeCell ref="S59:U59"/>
    <mergeCell ref="S60:U60"/>
    <mergeCell ref="N57:P57"/>
    <mergeCell ref="Y72:AD72"/>
    <mergeCell ref="Y58:AD58"/>
    <mergeCell ref="Y59:AD59"/>
    <mergeCell ref="Y60:AD60"/>
    <mergeCell ref="Y57:AD57"/>
    <mergeCell ref="Y61:AD61"/>
    <mergeCell ref="Y74:AD74"/>
    <mergeCell ref="Y75:AD75"/>
    <mergeCell ref="S62:U62"/>
    <mergeCell ref="S63:U63"/>
    <mergeCell ref="S64:U64"/>
    <mergeCell ref="I71:K71"/>
    <mergeCell ref="I70:K70"/>
    <mergeCell ref="I69:K69"/>
    <mergeCell ref="I68:K68"/>
    <mergeCell ref="I67:K67"/>
    <mergeCell ref="I66:K66"/>
    <mergeCell ref="Y66:AD66"/>
    <mergeCell ref="Y65:AD65"/>
    <mergeCell ref="Y64:AD64"/>
    <mergeCell ref="Y63:AD63"/>
    <mergeCell ref="Y62:AD62"/>
    <mergeCell ref="Y67:AD67"/>
    <mergeCell ref="Y68:AD68"/>
    <mergeCell ref="Y69:AD69"/>
    <mergeCell ref="Y70:AD70"/>
    <mergeCell ref="Y71:AD71"/>
    <mergeCell ref="I64:K64"/>
    <mergeCell ref="I63:K63"/>
    <mergeCell ref="N66:P66"/>
    <mergeCell ref="A2:AD2"/>
    <mergeCell ref="V36:AC36"/>
    <mergeCell ref="J36:Q36"/>
    <mergeCell ref="V11:AC11"/>
    <mergeCell ref="R4:S4"/>
    <mergeCell ref="Z4:AA4"/>
    <mergeCell ref="W4:X4"/>
    <mergeCell ref="T4:U4"/>
    <mergeCell ref="Y29:Z29"/>
    <mergeCell ref="T28:U28"/>
    <mergeCell ref="N29:O29"/>
    <mergeCell ref="G23:S23"/>
    <mergeCell ref="A35:F36"/>
    <mergeCell ref="G36:I36"/>
    <mergeCell ref="G35:I35"/>
    <mergeCell ref="J35:AD35"/>
    <mergeCell ref="M18:N18"/>
    <mergeCell ref="G15:AD16"/>
    <mergeCell ref="A17:F18"/>
    <mergeCell ref="T34:U34"/>
    <mergeCell ref="Q19:R19"/>
    <mergeCell ref="U19:V19"/>
    <mergeCell ref="Y19:Z19"/>
    <mergeCell ref="Q20:R20"/>
    <mergeCell ref="P8:AD8"/>
    <mergeCell ref="P9:AD9"/>
    <mergeCell ref="P10:AD10"/>
    <mergeCell ref="U20:X20"/>
    <mergeCell ref="Q21:R21"/>
    <mergeCell ref="U21:V21"/>
    <mergeCell ref="J17:K17"/>
    <mergeCell ref="J18:K18"/>
    <mergeCell ref="M17:N17"/>
    <mergeCell ref="Y18:Z18"/>
    <mergeCell ref="V18:W18"/>
    <mergeCell ref="T18:U18"/>
    <mergeCell ref="Y17:Z17"/>
    <mergeCell ref="V17:W17"/>
    <mergeCell ref="AA18:AD18"/>
    <mergeCell ref="AA17:AD17"/>
    <mergeCell ref="T17:U17"/>
    <mergeCell ref="P18:Q18"/>
    <mergeCell ref="P17:Q17"/>
    <mergeCell ref="P7:AD7"/>
    <mergeCell ref="P11:U11"/>
    <mergeCell ref="A45:F45"/>
    <mergeCell ref="A44:F44"/>
    <mergeCell ref="G44:AD44"/>
    <mergeCell ref="A55:AD55"/>
    <mergeCell ref="A46:AD46"/>
    <mergeCell ref="A48:AD48"/>
    <mergeCell ref="A50:AD50"/>
    <mergeCell ref="A52:AD52"/>
    <mergeCell ref="A54:AD54"/>
    <mergeCell ref="A47:AD47"/>
    <mergeCell ref="A49:AD49"/>
    <mergeCell ref="A51:AD51"/>
    <mergeCell ref="A53:AD53"/>
    <mergeCell ref="G45:T45"/>
    <mergeCell ref="C40:D40"/>
    <mergeCell ref="E40:F40"/>
    <mergeCell ref="H40:I40"/>
    <mergeCell ref="K40:L40"/>
    <mergeCell ref="A23:F23"/>
    <mergeCell ref="A30:F30"/>
    <mergeCell ref="A29:F29"/>
    <mergeCell ref="A28:F28"/>
    <mergeCell ref="V45:AD45"/>
    <mergeCell ref="A15:F15"/>
    <mergeCell ref="A16:F16"/>
    <mergeCell ref="A19:F22"/>
    <mergeCell ref="H17:I17"/>
    <mergeCell ref="H18:I18"/>
    <mergeCell ref="Y73:AD73"/>
    <mergeCell ref="A63:H63"/>
    <mergeCell ref="A62:H62"/>
    <mergeCell ref="A59:H59"/>
    <mergeCell ref="A60:H60"/>
    <mergeCell ref="P34:Q34"/>
    <mergeCell ref="I62:K62"/>
    <mergeCell ref="I59:K59"/>
    <mergeCell ref="I60:K60"/>
    <mergeCell ref="I57:K57"/>
    <mergeCell ref="I58:K58"/>
    <mergeCell ref="A58:H58"/>
    <mergeCell ref="A69:B71"/>
    <mergeCell ref="A66:B68"/>
    <mergeCell ref="N58:P58"/>
    <mergeCell ref="N71:P71"/>
    <mergeCell ref="N70:P70"/>
    <mergeCell ref="N69:P69"/>
  </mergeCells>
  <phoneticPr fontId="2"/>
  <dataValidations count="12">
    <dataValidation imeMode="hiragana" allowBlank="1" showInputMessage="1" showErrorMessage="1" sqref="G15:AD16 J35:AD35 J36:Q36 A61:X61 A62:H64 L62:M64 Q62:R64 A65:X65 A66:H71 L66:M71 V67:W67 V70:W70 A72:X72 A73:H73 A74:X75 Q66:Q71 R70 R67 A57:H60 Q57:R60 L57:M60 V59:W60"/>
    <dataValidation imeMode="halfAlpha" allowBlank="1" showInputMessage="1" showErrorMessage="1" sqref="U36:V36 J17:K18 M17:N18 P17:Q18 Z4:AA4 P34:Q34 T34:U34 N57:P60 X59:AD60 G23:S23 T4:U4 W4:X4 K40:L40 E40:F40 H40:I40 G45 X66:X71 V68:W69 V66:W66 V71:W71 S66:U71 I66:K71 I57:K60 N62:P64 I62:K64 S62:X64 S59:U60 S57:AD58 K73 Y61:AD75 I73 N73 Q73:U73 W73 V11 N66:P71"/>
    <dataValidation type="list" allowBlank="1" showInputMessage="1" showErrorMessage="1" promptTitle="午前 or 午後" prompt="ドロップダウンリストから午前or午後を選んでください" sqref="T18:U18">
      <formula1>"午前,午後"</formula1>
    </dataValidation>
    <dataValidation type="custom" imeMode="halfAlpha" allowBlank="1" showInputMessage="1" showErrorMessage="1" sqref="V17:W18">
      <formula1>IF(T17="午前",AND(V17&gt;=8,V17&lt;=12),AND(V17&gt;=0,V17&lt;=9))</formula1>
    </dataValidation>
    <dataValidation type="whole" imeMode="halfAlpha" allowBlank="1" showInputMessage="1" showErrorMessage="1" sqref="Y17:Z18">
      <formula1>0</formula1>
      <formula2>59</formula2>
    </dataValidation>
    <dataValidation type="list" allowBlank="1" showInputMessage="1" showErrorMessage="1" promptTitle="午前 or 午後" prompt="ドロップダウンリストから午前or午後を選択してください" sqref="T17:U17">
      <formula1>"午前,午後"</formula1>
    </dataValidation>
    <dataValidation type="whole" imeMode="halfAlpha" allowBlank="1" showInputMessage="1" showErrorMessage="1" errorTitle="入力値" error="１から２４までの数値を入力してください" sqref="T28:U28">
      <formula1>1</formula1>
      <formula2>24</formula2>
    </dataValidation>
    <dataValidation type="whole" imeMode="halfAlpha" allowBlank="1" showInputMessage="1" showErrorMessage="1" errorTitle="入力値" error="１から６までの数値を入力してください" sqref="N29:O29">
      <formula1>1</formula1>
      <formula2>6</formula2>
    </dataValidation>
    <dataValidation type="whole" imeMode="halfAlpha" allowBlank="1" showInputMessage="1" showErrorMessage="1" errorTitle="入力値" error="１から３までの数値を入力してください" sqref="Y29:Z29">
      <formula1>1</formula1>
      <formula2>3</formula2>
    </dataValidation>
    <dataValidation imeMode="hiragana" allowBlank="1" showInputMessage="1" showErrorMessage="1" promptTitle="団体名" prompt="団体の名称を入力してください_x000a_※個人利用の場合は入力不要です" sqref="P8:AD8"/>
    <dataValidation imeMode="hiragana" allowBlank="1" showInputMessage="1" showErrorMessage="1" promptTitle="住所・所在地" prompt="個人利用の場合は住所を、団体利用の場合は団体の所在地もしくは代表者の住所を入力してください" sqref="P9:AD9"/>
    <dataValidation imeMode="hiragana" allowBlank="1" showInputMessage="1" showErrorMessage="1" promptTitle="代表者" prompt="代表者の氏名を入力してください" sqref="P10:AD10"/>
  </dataValidations>
  <printOptions horizontalCentered="1" verticalCentered="1"/>
  <pageMargins left="0.70866141732283472" right="0.70866141732283472" top="0.74803149606299213" bottom="0.74803149606299213" header="0.31496062992125984" footer="0.31496062992125984"/>
  <pageSetup paperSize="9" scale="95" orientation="portrait" r:id="rId1"/>
  <rowBreaks count="1" manualBreakCount="1">
    <brk id="4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locked="0" defaultSize="0" autoFill="0" autoLine="0" autoPict="0">
                <anchor moveWithCells="1">
                  <from>
                    <xdr:col>7</xdr:col>
                    <xdr:colOff>0</xdr:colOff>
                    <xdr:row>18</xdr:row>
                    <xdr:rowOff>9525</xdr:rowOff>
                  </from>
                  <to>
                    <xdr:col>8</xdr:col>
                    <xdr:colOff>9525</xdr:colOff>
                    <xdr:row>18</xdr:row>
                    <xdr:rowOff>228600</xdr:rowOff>
                  </to>
                </anchor>
              </controlPr>
            </control>
          </mc:Choice>
        </mc:AlternateContent>
        <mc:AlternateContent xmlns:mc="http://schemas.openxmlformats.org/markup-compatibility/2006">
          <mc:Choice Requires="x14">
            <control shapeId="1041" r:id="rId5" name="Check Box 17">
              <controlPr locked="0" defaultSize="0" autoFill="0" autoLine="0" autoPict="0">
                <anchor moveWithCells="1">
                  <from>
                    <xdr:col>7</xdr:col>
                    <xdr:colOff>0</xdr:colOff>
                    <xdr:row>21</xdr:row>
                    <xdr:rowOff>9525</xdr:rowOff>
                  </from>
                  <to>
                    <xdr:col>8</xdr:col>
                    <xdr:colOff>9525</xdr:colOff>
                    <xdr:row>21</xdr:row>
                    <xdr:rowOff>228600</xdr:rowOff>
                  </to>
                </anchor>
              </controlPr>
            </control>
          </mc:Choice>
        </mc:AlternateContent>
        <mc:AlternateContent xmlns:mc="http://schemas.openxmlformats.org/markup-compatibility/2006">
          <mc:Choice Requires="x14">
            <control shapeId="1042" r:id="rId6" name="Check Box 18">
              <controlPr locked="0" defaultSize="0" autoFill="0" autoLine="0" autoPict="0">
                <anchor moveWithCells="1">
                  <from>
                    <xdr:col>12</xdr:col>
                    <xdr:colOff>0</xdr:colOff>
                    <xdr:row>21</xdr:row>
                    <xdr:rowOff>9525</xdr:rowOff>
                  </from>
                  <to>
                    <xdr:col>13</xdr:col>
                    <xdr:colOff>9525</xdr:colOff>
                    <xdr:row>21</xdr:row>
                    <xdr:rowOff>228600</xdr:rowOff>
                  </to>
                </anchor>
              </controlPr>
            </control>
          </mc:Choice>
        </mc:AlternateContent>
        <mc:AlternateContent xmlns:mc="http://schemas.openxmlformats.org/markup-compatibility/2006">
          <mc:Choice Requires="x14">
            <control shapeId="1043" r:id="rId7" name="Check Box 19">
              <controlPr locked="0" defaultSize="0" autoFill="0" autoLine="0" autoPict="0">
                <anchor moveWithCells="1">
                  <from>
                    <xdr:col>26</xdr:col>
                    <xdr:colOff>0</xdr:colOff>
                    <xdr:row>21</xdr:row>
                    <xdr:rowOff>9525</xdr:rowOff>
                  </from>
                  <to>
                    <xdr:col>27</xdr:col>
                    <xdr:colOff>9525</xdr:colOff>
                    <xdr:row>21</xdr:row>
                    <xdr:rowOff>228600</xdr:rowOff>
                  </to>
                </anchor>
              </controlPr>
            </control>
          </mc:Choice>
        </mc:AlternateContent>
        <mc:AlternateContent xmlns:mc="http://schemas.openxmlformats.org/markup-compatibility/2006">
          <mc:Choice Requires="x14">
            <control shapeId="1044" r:id="rId8" name="Check Box 20">
              <controlPr locked="0" defaultSize="0" autoFill="0" autoLine="0" autoPict="0">
                <anchor moveWithCells="1">
                  <from>
                    <xdr:col>15</xdr:col>
                    <xdr:colOff>0</xdr:colOff>
                    <xdr:row>18</xdr:row>
                    <xdr:rowOff>9525</xdr:rowOff>
                  </from>
                  <to>
                    <xdr:col>16</xdr:col>
                    <xdr:colOff>9525</xdr:colOff>
                    <xdr:row>18</xdr:row>
                    <xdr:rowOff>228600</xdr:rowOff>
                  </to>
                </anchor>
              </controlPr>
            </control>
          </mc:Choice>
        </mc:AlternateContent>
        <mc:AlternateContent xmlns:mc="http://schemas.openxmlformats.org/markup-compatibility/2006">
          <mc:Choice Requires="x14">
            <control shapeId="1045" r:id="rId9" name="Check Box 21">
              <controlPr locked="0" defaultSize="0" autoFill="0" autoLine="0" autoPict="0">
                <anchor moveWithCells="1">
                  <from>
                    <xdr:col>15</xdr:col>
                    <xdr:colOff>0</xdr:colOff>
                    <xdr:row>19</xdr:row>
                    <xdr:rowOff>9525</xdr:rowOff>
                  </from>
                  <to>
                    <xdr:col>16</xdr:col>
                    <xdr:colOff>9525</xdr:colOff>
                    <xdr:row>19</xdr:row>
                    <xdr:rowOff>228600</xdr:rowOff>
                  </to>
                </anchor>
              </controlPr>
            </control>
          </mc:Choice>
        </mc:AlternateContent>
        <mc:AlternateContent xmlns:mc="http://schemas.openxmlformats.org/markup-compatibility/2006">
          <mc:Choice Requires="x14">
            <control shapeId="1046" r:id="rId10" name="Check Box 22">
              <controlPr locked="0" defaultSize="0" autoFill="0" autoLine="0" autoPict="0">
                <anchor moveWithCells="1">
                  <from>
                    <xdr:col>19</xdr:col>
                    <xdr:colOff>0</xdr:colOff>
                    <xdr:row>18</xdr:row>
                    <xdr:rowOff>9525</xdr:rowOff>
                  </from>
                  <to>
                    <xdr:col>20</xdr:col>
                    <xdr:colOff>9525</xdr:colOff>
                    <xdr:row>18</xdr:row>
                    <xdr:rowOff>228600</xdr:rowOff>
                  </to>
                </anchor>
              </controlPr>
            </control>
          </mc:Choice>
        </mc:AlternateContent>
        <mc:AlternateContent xmlns:mc="http://schemas.openxmlformats.org/markup-compatibility/2006">
          <mc:Choice Requires="x14">
            <control shapeId="1047" r:id="rId11" name="Check Box 23">
              <controlPr locked="0" defaultSize="0" autoFill="0" autoLine="0" autoPict="0">
                <anchor moveWithCells="1">
                  <from>
                    <xdr:col>19</xdr:col>
                    <xdr:colOff>0</xdr:colOff>
                    <xdr:row>19</xdr:row>
                    <xdr:rowOff>9525</xdr:rowOff>
                  </from>
                  <to>
                    <xdr:col>20</xdr:col>
                    <xdr:colOff>9525</xdr:colOff>
                    <xdr:row>19</xdr:row>
                    <xdr:rowOff>228600</xdr:rowOff>
                  </to>
                </anchor>
              </controlPr>
            </control>
          </mc:Choice>
        </mc:AlternateContent>
        <mc:AlternateContent xmlns:mc="http://schemas.openxmlformats.org/markup-compatibility/2006">
          <mc:Choice Requires="x14">
            <control shapeId="1048" r:id="rId12" name="Check Box 24">
              <controlPr locked="0" defaultSize="0" autoFill="0" autoLine="0" autoPict="0">
                <anchor moveWithCells="1">
                  <from>
                    <xdr:col>23</xdr:col>
                    <xdr:colOff>0</xdr:colOff>
                    <xdr:row>18</xdr:row>
                    <xdr:rowOff>9525</xdr:rowOff>
                  </from>
                  <to>
                    <xdr:col>24</xdr:col>
                    <xdr:colOff>9525</xdr:colOff>
                    <xdr:row>18</xdr:row>
                    <xdr:rowOff>228600</xdr:rowOff>
                  </to>
                </anchor>
              </controlPr>
            </control>
          </mc:Choice>
        </mc:AlternateContent>
        <mc:AlternateContent xmlns:mc="http://schemas.openxmlformats.org/markup-compatibility/2006">
          <mc:Choice Requires="x14">
            <control shapeId="1050" r:id="rId13" name="Check Box 26">
              <controlPr locked="0" defaultSize="0" autoFill="0" autoLine="0" autoPict="0">
                <anchor moveWithCells="1">
                  <from>
                    <xdr:col>7</xdr:col>
                    <xdr:colOff>0</xdr:colOff>
                    <xdr:row>23</xdr:row>
                    <xdr:rowOff>9525</xdr:rowOff>
                  </from>
                  <to>
                    <xdr:col>8</xdr:col>
                    <xdr:colOff>9525</xdr:colOff>
                    <xdr:row>23</xdr:row>
                    <xdr:rowOff>228600</xdr:rowOff>
                  </to>
                </anchor>
              </controlPr>
            </control>
          </mc:Choice>
        </mc:AlternateContent>
        <mc:AlternateContent xmlns:mc="http://schemas.openxmlformats.org/markup-compatibility/2006">
          <mc:Choice Requires="x14">
            <control shapeId="1051" r:id="rId14" name="Check Box 27">
              <controlPr locked="0" defaultSize="0" autoFill="0" autoLine="0" autoPict="0">
                <anchor moveWithCells="1">
                  <from>
                    <xdr:col>7</xdr:col>
                    <xdr:colOff>0</xdr:colOff>
                    <xdr:row>24</xdr:row>
                    <xdr:rowOff>9525</xdr:rowOff>
                  </from>
                  <to>
                    <xdr:col>8</xdr:col>
                    <xdr:colOff>9525</xdr:colOff>
                    <xdr:row>24</xdr:row>
                    <xdr:rowOff>228600</xdr:rowOff>
                  </to>
                </anchor>
              </controlPr>
            </control>
          </mc:Choice>
        </mc:AlternateContent>
        <mc:AlternateContent xmlns:mc="http://schemas.openxmlformats.org/markup-compatibility/2006">
          <mc:Choice Requires="x14">
            <control shapeId="1052" r:id="rId15" name="Check Box 28">
              <controlPr locked="0" defaultSize="0" autoFill="0" autoLine="0" autoPict="0">
                <anchor moveWithCells="1">
                  <from>
                    <xdr:col>7</xdr:col>
                    <xdr:colOff>0</xdr:colOff>
                    <xdr:row>25</xdr:row>
                    <xdr:rowOff>9525</xdr:rowOff>
                  </from>
                  <to>
                    <xdr:col>8</xdr:col>
                    <xdr:colOff>9525</xdr:colOff>
                    <xdr:row>25</xdr:row>
                    <xdr:rowOff>228600</xdr:rowOff>
                  </to>
                </anchor>
              </controlPr>
            </control>
          </mc:Choice>
        </mc:AlternateContent>
        <mc:AlternateContent xmlns:mc="http://schemas.openxmlformats.org/markup-compatibility/2006">
          <mc:Choice Requires="x14">
            <control shapeId="1053" r:id="rId16" name="Check Box 29">
              <controlPr locked="0" defaultSize="0" autoFill="0" autoLine="0" autoPict="0">
                <anchor moveWithCells="1">
                  <from>
                    <xdr:col>7</xdr:col>
                    <xdr:colOff>0</xdr:colOff>
                    <xdr:row>26</xdr:row>
                    <xdr:rowOff>9525</xdr:rowOff>
                  </from>
                  <to>
                    <xdr:col>8</xdr:col>
                    <xdr:colOff>9525</xdr:colOff>
                    <xdr:row>26</xdr:row>
                    <xdr:rowOff>228600</xdr:rowOff>
                  </to>
                </anchor>
              </controlPr>
            </control>
          </mc:Choice>
        </mc:AlternateContent>
        <mc:AlternateContent xmlns:mc="http://schemas.openxmlformats.org/markup-compatibility/2006">
          <mc:Choice Requires="x14">
            <control shapeId="1054" r:id="rId17" name="Check Box 30">
              <controlPr locked="0" defaultSize="0" autoFill="0" autoLine="0" autoPict="0">
                <anchor moveWithCells="1">
                  <from>
                    <xdr:col>7</xdr:col>
                    <xdr:colOff>0</xdr:colOff>
                    <xdr:row>27</xdr:row>
                    <xdr:rowOff>9525</xdr:rowOff>
                  </from>
                  <to>
                    <xdr:col>8</xdr:col>
                    <xdr:colOff>9525</xdr:colOff>
                    <xdr:row>27</xdr:row>
                    <xdr:rowOff>228600</xdr:rowOff>
                  </to>
                </anchor>
              </controlPr>
            </control>
          </mc:Choice>
        </mc:AlternateContent>
        <mc:AlternateContent xmlns:mc="http://schemas.openxmlformats.org/markup-compatibility/2006">
          <mc:Choice Requires="x14">
            <control shapeId="1055" r:id="rId18" name="Check Box 31">
              <controlPr locked="0" defaultSize="0" autoFill="0" autoLine="0" autoPict="0">
                <anchor moveWithCells="1">
                  <from>
                    <xdr:col>7</xdr:col>
                    <xdr:colOff>0</xdr:colOff>
                    <xdr:row>28</xdr:row>
                    <xdr:rowOff>19050</xdr:rowOff>
                  </from>
                  <to>
                    <xdr:col>8</xdr:col>
                    <xdr:colOff>9525</xdr:colOff>
                    <xdr:row>29</xdr:row>
                    <xdr:rowOff>0</xdr:rowOff>
                  </to>
                </anchor>
              </controlPr>
            </control>
          </mc:Choice>
        </mc:AlternateContent>
        <mc:AlternateContent xmlns:mc="http://schemas.openxmlformats.org/markup-compatibility/2006">
          <mc:Choice Requires="x14">
            <control shapeId="1056" r:id="rId19" name="Check Box 32">
              <controlPr locked="0" defaultSize="0" autoFill="0" autoLine="0" autoPict="0">
                <anchor moveWithCells="1">
                  <from>
                    <xdr:col>7</xdr:col>
                    <xdr:colOff>0</xdr:colOff>
                    <xdr:row>29</xdr:row>
                    <xdr:rowOff>9525</xdr:rowOff>
                  </from>
                  <to>
                    <xdr:col>8</xdr:col>
                    <xdr:colOff>9525</xdr:colOff>
                    <xdr:row>29</xdr:row>
                    <xdr:rowOff>228600</xdr:rowOff>
                  </to>
                </anchor>
              </controlPr>
            </control>
          </mc:Choice>
        </mc:AlternateContent>
        <mc:AlternateContent xmlns:mc="http://schemas.openxmlformats.org/markup-compatibility/2006">
          <mc:Choice Requires="x14">
            <control shapeId="1058" r:id="rId20" name="Check Box 34">
              <controlPr locked="0" defaultSize="0" autoFill="0" autoLine="0" autoPict="0">
                <anchor moveWithCells="1">
                  <from>
                    <xdr:col>7</xdr:col>
                    <xdr:colOff>0</xdr:colOff>
                    <xdr:row>31</xdr:row>
                    <xdr:rowOff>19050</xdr:rowOff>
                  </from>
                  <to>
                    <xdr:col>8</xdr:col>
                    <xdr:colOff>9525</xdr:colOff>
                    <xdr:row>32</xdr:row>
                    <xdr:rowOff>0</xdr:rowOff>
                  </to>
                </anchor>
              </controlPr>
            </control>
          </mc:Choice>
        </mc:AlternateContent>
        <mc:AlternateContent xmlns:mc="http://schemas.openxmlformats.org/markup-compatibility/2006">
          <mc:Choice Requires="x14">
            <control shapeId="1059" r:id="rId21" name="Check Box 35">
              <controlPr locked="0" defaultSize="0" autoFill="0" autoLine="0" autoPict="0">
                <anchor moveWithCells="1">
                  <from>
                    <xdr:col>18</xdr:col>
                    <xdr:colOff>0</xdr:colOff>
                    <xdr:row>28</xdr:row>
                    <xdr:rowOff>19050</xdr:rowOff>
                  </from>
                  <to>
                    <xdr:col>19</xdr:col>
                    <xdr:colOff>9525</xdr:colOff>
                    <xdr:row>29</xdr:row>
                    <xdr:rowOff>0</xdr:rowOff>
                  </to>
                </anchor>
              </controlPr>
            </control>
          </mc:Choice>
        </mc:AlternateContent>
        <mc:AlternateContent xmlns:mc="http://schemas.openxmlformats.org/markup-compatibility/2006">
          <mc:Choice Requires="x14">
            <control shapeId="1060" r:id="rId22" name="Check Box 36">
              <controlPr locked="0" defaultSize="0" autoFill="0" autoLine="0" autoPict="0">
                <anchor moveWithCells="1">
                  <from>
                    <xdr:col>14</xdr:col>
                    <xdr:colOff>0</xdr:colOff>
                    <xdr:row>27</xdr:row>
                    <xdr:rowOff>9525</xdr:rowOff>
                  </from>
                  <to>
                    <xdr:col>15</xdr:col>
                    <xdr:colOff>9525</xdr:colOff>
                    <xdr:row>27</xdr:row>
                    <xdr:rowOff>228600</xdr:rowOff>
                  </to>
                </anchor>
              </controlPr>
            </control>
          </mc:Choice>
        </mc:AlternateContent>
        <mc:AlternateContent xmlns:mc="http://schemas.openxmlformats.org/markup-compatibility/2006">
          <mc:Choice Requires="x14">
            <control shapeId="1061" r:id="rId23" name="Check Box 37">
              <controlPr locked="0" defaultSize="0" autoFill="0" autoLine="0" autoPict="0">
                <anchor moveWithCells="1">
                  <from>
                    <xdr:col>13</xdr:col>
                    <xdr:colOff>0</xdr:colOff>
                    <xdr:row>29</xdr:row>
                    <xdr:rowOff>19050</xdr:rowOff>
                  </from>
                  <to>
                    <xdr:col>14</xdr:col>
                    <xdr:colOff>9525</xdr:colOff>
                    <xdr:row>30</xdr:row>
                    <xdr:rowOff>0</xdr:rowOff>
                  </to>
                </anchor>
              </controlPr>
            </control>
          </mc:Choice>
        </mc:AlternateContent>
        <mc:AlternateContent xmlns:mc="http://schemas.openxmlformats.org/markup-compatibility/2006">
          <mc:Choice Requires="x14">
            <control shapeId="1062" r:id="rId24" name="Check Box 38">
              <controlPr locked="0" defaultSize="0" autoFill="0" autoLine="0" autoPict="0">
                <anchor moveWithCells="1">
                  <from>
                    <xdr:col>22</xdr:col>
                    <xdr:colOff>0</xdr:colOff>
                    <xdr:row>29</xdr:row>
                    <xdr:rowOff>19050</xdr:rowOff>
                  </from>
                  <to>
                    <xdr:col>23</xdr:col>
                    <xdr:colOff>9525</xdr:colOff>
                    <xdr:row>30</xdr:row>
                    <xdr:rowOff>0</xdr:rowOff>
                  </to>
                </anchor>
              </controlPr>
            </control>
          </mc:Choice>
        </mc:AlternateContent>
        <mc:AlternateContent xmlns:mc="http://schemas.openxmlformats.org/markup-compatibility/2006">
          <mc:Choice Requires="x14">
            <control shapeId="1063" r:id="rId25" name="Check Box 39">
              <controlPr locked="0" defaultSize="0" autoFill="0" autoLine="0" autoPict="0">
                <anchor moveWithCells="1">
                  <from>
                    <xdr:col>7</xdr:col>
                    <xdr:colOff>0</xdr:colOff>
                    <xdr:row>33</xdr:row>
                    <xdr:rowOff>19050</xdr:rowOff>
                  </from>
                  <to>
                    <xdr:col>8</xdr:col>
                    <xdr:colOff>9525</xdr:colOff>
                    <xdr:row>34</xdr:row>
                    <xdr:rowOff>0</xdr:rowOff>
                  </to>
                </anchor>
              </controlPr>
            </control>
          </mc:Choice>
        </mc:AlternateContent>
        <mc:AlternateContent xmlns:mc="http://schemas.openxmlformats.org/markup-compatibility/2006">
          <mc:Choice Requires="x14">
            <control shapeId="1064" r:id="rId26" name="Check Box 40">
              <controlPr locked="0" defaultSize="0" autoFill="0" autoLine="0" autoPict="0">
                <anchor moveWithCells="1">
                  <from>
                    <xdr:col>12</xdr:col>
                    <xdr:colOff>0</xdr:colOff>
                    <xdr:row>31</xdr:row>
                    <xdr:rowOff>19050</xdr:rowOff>
                  </from>
                  <to>
                    <xdr:col>13</xdr:col>
                    <xdr:colOff>9525</xdr:colOff>
                    <xdr:row>32</xdr:row>
                    <xdr:rowOff>0</xdr:rowOff>
                  </to>
                </anchor>
              </controlPr>
            </control>
          </mc:Choice>
        </mc:AlternateContent>
        <mc:AlternateContent xmlns:mc="http://schemas.openxmlformats.org/markup-compatibility/2006">
          <mc:Choice Requires="x14">
            <control shapeId="1065" r:id="rId27" name="Check Box 41">
              <controlPr locked="0" defaultSize="0" autoFill="0" autoLine="0" autoPict="0">
                <anchor moveWithCells="1">
                  <from>
                    <xdr:col>26</xdr:col>
                    <xdr:colOff>0</xdr:colOff>
                    <xdr:row>31</xdr:row>
                    <xdr:rowOff>19050</xdr:rowOff>
                  </from>
                  <to>
                    <xdr:col>27</xdr:col>
                    <xdr:colOff>9525</xdr:colOff>
                    <xdr:row>32</xdr:row>
                    <xdr:rowOff>0</xdr:rowOff>
                  </to>
                </anchor>
              </controlPr>
            </control>
          </mc:Choice>
        </mc:AlternateContent>
        <mc:AlternateContent xmlns:mc="http://schemas.openxmlformats.org/markup-compatibility/2006">
          <mc:Choice Requires="x14">
            <control shapeId="1066" r:id="rId28" name="Check Box 42">
              <controlPr locked="0" defaultSize="0" autoFill="0" autoLine="0" autoPict="0">
                <anchor moveWithCells="1">
                  <from>
                    <xdr:col>11</xdr:col>
                    <xdr:colOff>0</xdr:colOff>
                    <xdr:row>33</xdr:row>
                    <xdr:rowOff>19050</xdr:rowOff>
                  </from>
                  <to>
                    <xdr:col>12</xdr:col>
                    <xdr:colOff>9525</xdr:colOff>
                    <xdr:row>34</xdr:row>
                    <xdr:rowOff>0</xdr:rowOff>
                  </to>
                </anchor>
              </controlPr>
            </control>
          </mc:Choice>
        </mc:AlternateContent>
        <mc:AlternateContent xmlns:mc="http://schemas.openxmlformats.org/markup-compatibility/2006">
          <mc:Choice Requires="x14">
            <control shapeId="1073" r:id="rId29" name="Check Box 49">
              <controlPr locked="0" defaultSize="0" autoFill="0" autoLine="0" autoPict="0">
                <anchor moveWithCells="1">
                  <from>
                    <xdr:col>17</xdr:col>
                    <xdr:colOff>0</xdr:colOff>
                    <xdr:row>21</xdr:row>
                    <xdr:rowOff>9525</xdr:rowOff>
                  </from>
                  <to>
                    <xdr:col>18</xdr:col>
                    <xdr:colOff>9525</xdr:colOff>
                    <xdr:row>21</xdr:row>
                    <xdr:rowOff>228600</xdr:rowOff>
                  </to>
                </anchor>
              </controlPr>
            </control>
          </mc:Choice>
        </mc:AlternateContent>
        <mc:AlternateContent xmlns:mc="http://schemas.openxmlformats.org/markup-compatibility/2006">
          <mc:Choice Requires="x14">
            <control shapeId="1074" r:id="rId30" name="Check Box 50">
              <controlPr locked="0" defaultSize="0" autoFill="0" autoLine="0" autoPict="0">
                <anchor moveWithCells="1">
                  <from>
                    <xdr:col>19</xdr:col>
                    <xdr:colOff>0</xdr:colOff>
                    <xdr:row>21</xdr:row>
                    <xdr:rowOff>9525</xdr:rowOff>
                  </from>
                  <to>
                    <xdr:col>20</xdr:col>
                    <xdr:colOff>9525</xdr:colOff>
                    <xdr:row>21</xdr:row>
                    <xdr:rowOff>228600</xdr:rowOff>
                  </to>
                </anchor>
              </controlPr>
            </control>
          </mc:Choice>
        </mc:AlternateContent>
        <mc:AlternateContent xmlns:mc="http://schemas.openxmlformats.org/markup-compatibility/2006">
          <mc:Choice Requires="x14">
            <control shapeId="1075" r:id="rId31" name="Check Box 51">
              <controlPr locked="0" defaultSize="0" autoFill="0" autoLine="0" autoPict="0">
                <anchor moveWithCells="1">
                  <from>
                    <xdr:col>21</xdr:col>
                    <xdr:colOff>0</xdr:colOff>
                    <xdr:row>21</xdr:row>
                    <xdr:rowOff>9525</xdr:rowOff>
                  </from>
                  <to>
                    <xdr:col>22</xdr:col>
                    <xdr:colOff>9525</xdr:colOff>
                    <xdr:row>21</xdr:row>
                    <xdr:rowOff>228600</xdr:rowOff>
                  </to>
                </anchor>
              </controlPr>
            </control>
          </mc:Choice>
        </mc:AlternateContent>
        <mc:AlternateContent xmlns:mc="http://schemas.openxmlformats.org/markup-compatibility/2006">
          <mc:Choice Requires="x14">
            <control shapeId="1076" r:id="rId32" name="Check Box 52">
              <controlPr locked="0" defaultSize="0" autoFill="0" autoLine="0" autoPict="0">
                <anchor moveWithCells="1">
                  <from>
                    <xdr:col>23</xdr:col>
                    <xdr:colOff>0</xdr:colOff>
                    <xdr:row>21</xdr:row>
                    <xdr:rowOff>9525</xdr:rowOff>
                  </from>
                  <to>
                    <xdr:col>24</xdr:col>
                    <xdr:colOff>9525</xdr:colOff>
                    <xdr:row>21</xdr:row>
                    <xdr:rowOff>228600</xdr:rowOff>
                  </to>
                </anchor>
              </controlPr>
            </control>
          </mc:Choice>
        </mc:AlternateContent>
        <mc:AlternateContent xmlns:mc="http://schemas.openxmlformats.org/markup-compatibility/2006">
          <mc:Choice Requires="x14">
            <control shapeId="1077" r:id="rId33" name="Check Box 53">
              <controlPr locked="0" defaultSize="0" autoFill="0" autoLine="0" autoPict="0">
                <anchor moveWithCells="1">
                  <from>
                    <xdr:col>17</xdr:col>
                    <xdr:colOff>0</xdr:colOff>
                    <xdr:row>31</xdr:row>
                    <xdr:rowOff>19050</xdr:rowOff>
                  </from>
                  <to>
                    <xdr:col>18</xdr:col>
                    <xdr:colOff>9525</xdr:colOff>
                    <xdr:row>32</xdr:row>
                    <xdr:rowOff>0</xdr:rowOff>
                  </to>
                </anchor>
              </controlPr>
            </control>
          </mc:Choice>
        </mc:AlternateContent>
        <mc:AlternateContent xmlns:mc="http://schemas.openxmlformats.org/markup-compatibility/2006">
          <mc:Choice Requires="x14">
            <control shapeId="1078" r:id="rId34" name="Check Box 54">
              <controlPr locked="0" defaultSize="0" autoFill="0" autoLine="0" autoPict="0">
                <anchor moveWithCells="1">
                  <from>
                    <xdr:col>19</xdr:col>
                    <xdr:colOff>0</xdr:colOff>
                    <xdr:row>31</xdr:row>
                    <xdr:rowOff>19050</xdr:rowOff>
                  </from>
                  <to>
                    <xdr:col>20</xdr:col>
                    <xdr:colOff>9525</xdr:colOff>
                    <xdr:row>32</xdr:row>
                    <xdr:rowOff>0</xdr:rowOff>
                  </to>
                </anchor>
              </controlPr>
            </control>
          </mc:Choice>
        </mc:AlternateContent>
        <mc:AlternateContent xmlns:mc="http://schemas.openxmlformats.org/markup-compatibility/2006">
          <mc:Choice Requires="x14">
            <control shapeId="1079" r:id="rId35" name="Check Box 55">
              <controlPr locked="0" defaultSize="0" autoFill="0" autoLine="0" autoPict="0">
                <anchor moveWithCells="1">
                  <from>
                    <xdr:col>21</xdr:col>
                    <xdr:colOff>0</xdr:colOff>
                    <xdr:row>31</xdr:row>
                    <xdr:rowOff>19050</xdr:rowOff>
                  </from>
                  <to>
                    <xdr:col>22</xdr:col>
                    <xdr:colOff>9525</xdr:colOff>
                    <xdr:row>32</xdr:row>
                    <xdr:rowOff>0</xdr:rowOff>
                  </to>
                </anchor>
              </controlPr>
            </control>
          </mc:Choice>
        </mc:AlternateContent>
        <mc:AlternateContent xmlns:mc="http://schemas.openxmlformats.org/markup-compatibility/2006">
          <mc:Choice Requires="x14">
            <control shapeId="1080" r:id="rId36" name="Check Box 56">
              <controlPr locked="0" defaultSize="0" autoFill="0" autoLine="0" autoPict="0">
                <anchor moveWithCells="1">
                  <from>
                    <xdr:col>23</xdr:col>
                    <xdr:colOff>0</xdr:colOff>
                    <xdr:row>31</xdr:row>
                    <xdr:rowOff>19050</xdr:rowOff>
                  </from>
                  <to>
                    <xdr:col>24</xdr:col>
                    <xdr:colOff>9525</xdr:colOff>
                    <xdr:row>32</xdr:row>
                    <xdr:rowOff>0</xdr:rowOff>
                  </to>
                </anchor>
              </controlPr>
            </control>
          </mc:Choice>
        </mc:AlternateContent>
        <mc:AlternateContent xmlns:mc="http://schemas.openxmlformats.org/markup-compatibility/2006">
          <mc:Choice Requires="x14">
            <control shapeId="1090" r:id="rId37" name="Check Box 66">
              <controlPr locked="0" defaultSize="0" autoFill="0" autoLine="0" autoPict="0">
                <anchor moveWithCells="1">
                  <from>
                    <xdr:col>7</xdr:col>
                    <xdr:colOff>0</xdr:colOff>
                    <xdr:row>20</xdr:row>
                    <xdr:rowOff>9525</xdr:rowOff>
                  </from>
                  <to>
                    <xdr:col>8</xdr:col>
                    <xdr:colOff>9525</xdr:colOff>
                    <xdr:row>20</xdr:row>
                    <xdr:rowOff>228600</xdr:rowOff>
                  </to>
                </anchor>
              </controlPr>
            </control>
          </mc:Choice>
        </mc:AlternateContent>
        <mc:AlternateContent xmlns:mc="http://schemas.openxmlformats.org/markup-compatibility/2006">
          <mc:Choice Requires="x14">
            <control shapeId="1091" r:id="rId38" name="Check Box 67">
              <controlPr locked="0" defaultSize="0" autoFill="0" autoLine="0" autoPict="0">
                <anchor moveWithCells="1">
                  <from>
                    <xdr:col>15</xdr:col>
                    <xdr:colOff>0</xdr:colOff>
                    <xdr:row>20</xdr:row>
                    <xdr:rowOff>9525</xdr:rowOff>
                  </from>
                  <to>
                    <xdr:col>16</xdr:col>
                    <xdr:colOff>9525</xdr:colOff>
                    <xdr:row>20</xdr:row>
                    <xdr:rowOff>228600</xdr:rowOff>
                  </to>
                </anchor>
              </controlPr>
            </control>
          </mc:Choice>
        </mc:AlternateContent>
        <mc:AlternateContent xmlns:mc="http://schemas.openxmlformats.org/markup-compatibility/2006">
          <mc:Choice Requires="x14">
            <control shapeId="1092" r:id="rId39" name="Check Box 68">
              <controlPr locked="0" defaultSize="0" autoFill="0" autoLine="0" autoPict="0">
                <anchor moveWithCells="1">
                  <from>
                    <xdr:col>19</xdr:col>
                    <xdr:colOff>0</xdr:colOff>
                    <xdr:row>20</xdr:row>
                    <xdr:rowOff>9525</xdr:rowOff>
                  </from>
                  <to>
                    <xdr:col>20</xdr:col>
                    <xdr:colOff>9525</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takenori2043</dc:creator>
  <cp:lastModifiedBy>takenori2043</cp:lastModifiedBy>
  <cp:lastPrinted>2024-01-22T02:57:44Z</cp:lastPrinted>
  <dcterms:created xsi:type="dcterms:W3CDTF">2024-01-15T02:52:22Z</dcterms:created>
  <dcterms:modified xsi:type="dcterms:W3CDTF">2024-02-08T23:29:37Z</dcterms:modified>
</cp:coreProperties>
</file>