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　週休２日工事　休日等取得実績書" sheetId="4" r:id="rId1"/>
    <sheet name="別紙　週休２日工事　休日等取得実績書（記入例）" sheetId="3" r:id="rId2"/>
    <sheet name="【改定前】（別紙）参考様式；実績書" sheetId="1" r:id="rId3"/>
    <sheet name="【改定前】（別紙）参考様式；実績書_記入例" sheetId="2" r:id="rId4"/>
  </sheets>
  <definedNames>
    <definedName name="_xlnm.Print_Area" localSheetId="1">'別紙　週休２日工事　休日等取得実績書（記入例）'!$A$2:$AW$34</definedName>
    <definedName name="_xlnm.Print_Area" localSheetId="0">'別紙　週休２日工事　休日等取得実績書'!$A$2:$AW$34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<sst xmlns="http://schemas.openxmlformats.org/spreadsheetml/2006/main" xmlns:r="http://schemas.openxmlformats.org/officeDocument/2006/relationships" count="113" uniqueCount="113">
  <si>
    <t>（参考様式）</t>
    <rPh sb="1" eb="5">
      <t>サンコウヨウシキ</t>
    </rPh>
    <phoneticPr fontId="1"/>
  </si>
  <si>
    <t>（参考）
月単位の週休２日</t>
    <rPh sb="1" eb="3">
      <t>サンコウ</t>
    </rPh>
    <rPh sb="5" eb="8">
      <t>ツキタンイ</t>
    </rPh>
    <rPh sb="9" eb="11">
      <t>シュウキュウ</t>
    </rPh>
    <rPh sb="12" eb="13">
      <t>ニチ</t>
    </rPh>
    <phoneticPr fontId="1"/>
  </si>
  <si>
    <t>工事名</t>
    <rPh sb="0" eb="3">
      <t>コウジメイ</t>
    </rPh>
    <phoneticPr fontId="1"/>
  </si>
  <si>
    <t>(別　紙)</t>
    <rPh sb="1" eb="2">
      <t>ベツ</t>
    </rPh>
    <rPh sb="3" eb="4">
      <t>カミ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</si>
  <si>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</si>
  <si>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週休２日工事　休日等取得実績書</t>
    <rPh sb="0" eb="2">
      <t>シュウキュウ</t>
    </rPh>
    <rPh sb="3" eb="4">
      <t>ニチ</t>
    </rPh>
    <rPh sb="4" eb="6">
      <t>コウジ</t>
    </rPh>
    <rPh sb="7" eb="9">
      <t>キュウジツ</t>
    </rPh>
    <rPh sb="9" eb="10">
      <t>トウ</t>
    </rPh>
    <rPh sb="10" eb="12">
      <t>シュトク</t>
    </rPh>
    <rPh sb="12" eb="14">
      <t>ジッセキ</t>
    </rPh>
    <rPh sb="14" eb="15">
      <t>ショ</t>
    </rPh>
    <phoneticPr fontId="1"/>
  </si>
  <si>
    <r>
      <t>工事全体の一時中止期間</t>
    </r>
    <r>
      <rPr>
        <vertAlign val="superscript"/>
        <sz val="10"/>
        <color theme="1"/>
        <rFont val="ＭＳ Ｐゴシック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</si>
  <si>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r>
      <t>対象外の期間</t>
    </r>
    <r>
      <rPr>
        <vertAlign val="superscript"/>
        <sz val="10"/>
        <color theme="1"/>
        <rFont val="ＭＳ Ｐゴシック"/>
      </rPr>
      <t>※2</t>
    </r>
    <rPh sb="0" eb="2">
      <t>タイショウ</t>
    </rPh>
    <rPh sb="2" eb="3">
      <t>ガイ</t>
    </rPh>
    <rPh sb="4" eb="6">
      <t>キカン</t>
    </rPh>
    <phoneticPr fontId="1"/>
  </si>
  <si>
    <t>始期日</t>
    <rPh sb="0" eb="2">
      <t>シキ</t>
    </rPh>
    <rPh sb="2" eb="3">
      <t>ビ</t>
    </rPh>
    <phoneticPr fontId="1"/>
  </si>
  <si>
    <t>受注者名</t>
    <rPh sb="0" eb="3">
      <t>ジュチュウシャ</t>
    </rPh>
    <rPh sb="3" eb="4">
      <t>メイ</t>
    </rPh>
    <phoneticPr fontId="1"/>
  </si>
  <si>
    <t>対象期間</t>
    <rPh sb="0" eb="2">
      <t>タイショウ</t>
    </rPh>
    <rPh sb="2" eb="4">
      <t>キカン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</si>
  <si>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</si>
  <si>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r>
      <t>工期</t>
    </r>
    <r>
      <rPr>
        <vertAlign val="superscript"/>
        <sz val="10"/>
        <color theme="1"/>
        <rFont val="ＭＳ Ｐゴシック"/>
      </rPr>
      <t>※1</t>
    </r>
    <rPh sb="0" eb="2">
      <t>コウキ</t>
    </rPh>
    <phoneticPr fontId="1"/>
  </si>
  <si>
    <t>終期日</t>
    <rPh sb="0" eb="2">
      <t>シュウキ</t>
    </rPh>
    <rPh sb="2" eb="3">
      <t>ビ</t>
    </rPh>
    <phoneticPr fontId="1"/>
  </si>
  <si>
    <t>工場製作
期間</t>
    <rPh sb="0" eb="2">
      <t>コウジョウ</t>
    </rPh>
    <rPh sb="2" eb="4">
      <t>セイサク</t>
    </rPh>
    <rPh sb="5" eb="7">
      <t>キカン</t>
    </rPh>
    <phoneticPr fontId="1"/>
  </si>
  <si>
    <t>2日</t>
    <rPh sb="1" eb="2">
      <t>ニチ</t>
    </rPh>
    <phoneticPr fontId="1"/>
  </si>
  <si>
    <t>17日</t>
    <rPh sb="2" eb="3">
      <t>ニチ</t>
    </rPh>
    <phoneticPr fontId="1"/>
  </si>
  <si>
    <t>対象
期間</t>
    <rPh sb="0" eb="2">
      <t>タイショウ</t>
    </rPh>
    <rPh sb="3" eb="5">
      <t>キカン</t>
    </rPh>
    <phoneticPr fontId="1"/>
  </si>
  <si>
    <t>日間</t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</si>
  <si>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</si>
  <si>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t>工事完成日</t>
    <rPh sb="0" eb="2">
      <t>コウジ</t>
    </rPh>
    <rPh sb="2" eb="5">
      <t>カンセイビ</t>
    </rPh>
    <phoneticPr fontId="1"/>
  </si>
  <si>
    <t>7日</t>
    <rPh sb="1" eb="2">
      <t>ニチ</t>
    </rPh>
    <phoneticPr fontId="1"/>
  </si>
  <si>
    <t>21日</t>
    <rPh sb="2" eb="3">
      <t>ニチ</t>
    </rPh>
    <phoneticPr fontId="1"/>
  </si>
  <si>
    <t>夏季
休暇</t>
    <rPh sb="0" eb="2">
      <t>カキ</t>
    </rPh>
    <rPh sb="3" eb="5">
      <t>キュウカ</t>
    </rPh>
    <phoneticPr fontId="1"/>
  </si>
  <si>
    <t>全体期間</t>
    <rPh sb="0" eb="2">
      <t>ゼンタイ</t>
    </rPh>
    <rPh sb="2" eb="4">
      <t>キカン</t>
    </rPh>
    <phoneticPr fontId="1"/>
  </si>
  <si>
    <t>対象外の日数</t>
    <rPh sb="0" eb="3">
      <t>タイショウガイ</t>
    </rPh>
    <rPh sb="4" eb="6">
      <t>ニッスウ</t>
    </rPh>
    <phoneticPr fontId="1"/>
  </si>
  <si>
    <t>～</t>
  </si>
  <si>
    <t>現場閉所率について</t>
    <rPh sb="0" eb="2">
      <t>ゲンバ</t>
    </rPh>
    <rPh sb="2" eb="5">
      <t>ヘイショリツ</t>
    </rPh>
    <phoneticPr fontId="1"/>
  </si>
  <si>
    <t>発注者
指定期間</t>
    <rPh sb="0" eb="3">
      <t>ハッチュウシャ</t>
    </rPh>
    <rPh sb="4" eb="8">
      <t>シテイキカン</t>
    </rPh>
    <phoneticPr fontId="1"/>
  </si>
  <si>
    <t>26日</t>
    <rPh sb="2" eb="3">
      <t>ニチ</t>
    </rPh>
    <phoneticPr fontId="1"/>
  </si>
  <si>
    <t>発注者が対象外としている期間</t>
    <rPh sb="0" eb="3">
      <t>ハッチュウシャ</t>
    </rPh>
    <rPh sb="4" eb="7">
      <t>タイショウガイ</t>
    </rPh>
    <rPh sb="12" eb="14">
      <t>キカン</t>
    </rPh>
    <phoneticPr fontId="1"/>
  </si>
  <si>
    <t>年末年始
休暇</t>
    <rPh sb="0" eb="2">
      <t>ネンマツ</t>
    </rPh>
    <rPh sb="2" eb="4">
      <t>ネンシ</t>
    </rPh>
    <rPh sb="5" eb="7">
      <t>キュウカ</t>
    </rPh>
    <phoneticPr fontId="1"/>
  </si>
  <si>
    <t>通期の週休２日　⇒　対象期間内で４週８休（２８．５％（８日／２８日））以上を確保</t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</si>
  <si>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</si>
  <si>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</si>
  <si>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16日</t>
    <rPh sb="2" eb="3">
      <t>ニチ</t>
    </rPh>
    <phoneticPr fontId="1"/>
  </si>
  <si>
    <t>23日</t>
    <rPh sb="2" eb="3">
      <t>ニチ</t>
    </rPh>
    <phoneticPr fontId="1"/>
  </si>
  <si>
    <r>
      <t>その他の対象外期間</t>
    </r>
    <r>
      <rPr>
        <vertAlign val="superscript"/>
        <sz val="10"/>
        <color auto="1"/>
        <rFont val="ＭＳ Ｐゴシック"/>
      </rPr>
      <t>※4</t>
    </r>
    <rPh sb="2" eb="3">
      <t>タ</t>
    </rPh>
    <rPh sb="4" eb="7">
      <t>タイショウガイ</t>
    </rPh>
    <rPh sb="7" eb="9">
      <t>キカン</t>
    </rPh>
    <phoneticPr fontId="1"/>
  </si>
  <si>
    <t>月別
工事日数</t>
    <rPh sb="0" eb="2">
      <t>ツキベツ</t>
    </rPh>
    <rPh sb="3" eb="5">
      <t>コウジ</t>
    </rPh>
    <rPh sb="5" eb="7">
      <t>ニッスウ</t>
    </rPh>
    <phoneticPr fontId="1"/>
  </si>
  <si>
    <t>※1　余裕期間設定工事は実工期を記入
※2　「対象外の期間」とは、実施要領３（１）及び３（６）による、週休２日工事の対象外の期間
※3　一時中止の期間が複数期間となる場合は、適宜、行を追加して記入
※4　その他の対象外期間は、発注者が対象外としている期間、受注者の責によらず現場作業を余儀なくされる期間を記載</t>
    <rPh sb="23" eb="26">
      <t>タイショウガイ</t>
    </rPh>
    <rPh sb="27" eb="29">
      <t>キカン</t>
    </rPh>
    <rPh sb="33" eb="35">
      <t>ジッシ</t>
    </rPh>
    <rPh sb="35" eb="37">
      <t>ヨウリョウ</t>
    </rPh>
    <rPh sb="41" eb="42">
      <t>オヨ</t>
    </rPh>
    <rPh sb="51" eb="53">
      <t>シュウキュウ</t>
    </rPh>
    <rPh sb="54" eb="55">
      <t>ニチ</t>
    </rPh>
    <rPh sb="55" eb="57">
      <t>コウジ</t>
    </rPh>
    <rPh sb="58" eb="61">
      <t>タイショウガイ</t>
    </rPh>
    <rPh sb="62" eb="64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rPh sb="104" eb="105">
      <t>タ</t>
    </rPh>
    <rPh sb="106" eb="109">
      <t>タイショウガイ</t>
    </rPh>
    <rPh sb="109" eb="111">
      <t>キカン</t>
    </rPh>
    <rPh sb="152" eb="154">
      <t>キサイ</t>
    </rPh>
    <phoneticPr fontId="1"/>
  </si>
  <si>
    <t>18日</t>
    <rPh sb="2" eb="3">
      <t>ニチ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</si>
  <si>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</si>
  <si>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対象期間内の実績休工日数</t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1"/>
  </si>
  <si>
    <t>20日</t>
    <rPh sb="2" eb="3">
      <t>ニチ</t>
    </rPh>
    <phoneticPr fontId="1"/>
  </si>
  <si>
    <t>土日日数以上の閉所</t>
    <rPh sb="0" eb="2">
      <t>ドニチ</t>
    </rPh>
    <rPh sb="2" eb="4">
      <t>ニッスウ</t>
    </rPh>
    <rPh sb="4" eb="6">
      <t>イジョウ</t>
    </rPh>
    <rPh sb="7" eb="9">
      <t>ヘイショ</t>
    </rPh>
    <phoneticPr fontId="1"/>
  </si>
  <si>
    <t>計</t>
    <rPh sb="0" eb="1">
      <t>ケイ</t>
    </rPh>
    <phoneticPr fontId="1"/>
  </si>
  <si>
    <t>4日</t>
    <rPh sb="1" eb="2">
      <t>ニチ</t>
    </rPh>
    <phoneticPr fontId="1"/>
  </si>
  <si>
    <t>一時中止
期間</t>
    <rPh sb="0" eb="2">
      <t>イチジ</t>
    </rPh>
    <rPh sb="2" eb="4">
      <t>チュウシ</t>
    </rPh>
    <rPh sb="5" eb="7">
      <t>キカン</t>
    </rPh>
    <phoneticPr fontId="1"/>
  </si>
  <si>
    <t>30日</t>
    <rPh sb="2" eb="3">
      <t>ニチ</t>
    </rPh>
    <phoneticPr fontId="1"/>
  </si>
  <si>
    <t>○○年1月</t>
    <rPh sb="2" eb="3">
      <t>ネン</t>
    </rPh>
    <rPh sb="4" eb="5">
      <t>ガツ</t>
    </rPh>
    <phoneticPr fontId="1"/>
  </si>
  <si>
    <t>その他期間</t>
    <rPh sb="2" eb="3">
      <t>タ</t>
    </rPh>
    <rPh sb="4" eb="5">
      <t>テイキ</t>
    </rPh>
    <phoneticPr fontId="1"/>
  </si>
  <si>
    <t>19日</t>
    <rPh sb="2" eb="3">
      <t>ニチ</t>
    </rPh>
    <phoneticPr fontId="1"/>
  </si>
  <si>
    <t>1日</t>
    <rPh sb="1" eb="2">
      <t>ニチ</t>
    </rPh>
    <phoneticPr fontId="1"/>
  </si>
  <si>
    <t>28日</t>
    <rPh sb="2" eb="3">
      <t>ニチ</t>
    </rPh>
    <phoneticPr fontId="1"/>
  </si>
  <si>
    <t>3日</t>
    <rPh sb="1" eb="2">
      <t>ニチ</t>
    </rPh>
    <phoneticPr fontId="1"/>
  </si>
  <si>
    <t>5日</t>
    <rPh sb="1" eb="2">
      <t>ニチ</t>
    </rPh>
    <phoneticPr fontId="1"/>
  </si>
  <si>
    <t>9日</t>
    <rPh sb="1" eb="2">
      <t>ニチ</t>
    </rPh>
    <phoneticPr fontId="1"/>
  </si>
  <si>
    <t>6日</t>
    <rPh sb="1" eb="2">
      <t>ニチ</t>
    </rPh>
    <phoneticPr fontId="1"/>
  </si>
  <si>
    <t>8日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</si>
  <si>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</si>
  <si>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</si>
  <si>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</si>
  <si>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</si>
  <si>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</si>
  <si>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</si>
  <si>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22日</t>
    <rPh sb="2" eb="3">
      <t>ニチ</t>
    </rPh>
    <phoneticPr fontId="1"/>
  </si>
  <si>
    <t>25日</t>
    <rPh sb="2" eb="3">
      <t>ニチ</t>
    </rPh>
    <phoneticPr fontId="1"/>
  </si>
  <si>
    <t>24日</t>
    <rPh sb="2" eb="3">
      <t>ニチ</t>
    </rPh>
    <phoneticPr fontId="1"/>
  </si>
  <si>
    <t>27日</t>
    <rPh sb="2" eb="3">
      <t>ニチ</t>
    </rPh>
    <phoneticPr fontId="1"/>
  </si>
  <si>
    <t>29日</t>
    <rPh sb="2" eb="3">
      <t>ニチ</t>
    </rPh>
    <phoneticPr fontId="1"/>
  </si>
  <si>
    <t>31日</t>
    <rPh sb="2" eb="3">
      <t>ニチ</t>
    </rPh>
    <phoneticPr fontId="1"/>
  </si>
  <si>
    <t>○○○ため池改修工事（○工区）</t>
    <rPh sb="5" eb="6">
      <t>イケ</t>
    </rPh>
    <rPh sb="6" eb="8">
      <t>カイシュウ</t>
    </rPh>
    <rPh sb="8" eb="10">
      <t>コウジ</t>
    </rPh>
    <rPh sb="12" eb="14">
      <t>コウク</t>
    </rPh>
    <phoneticPr fontId="1"/>
  </si>
  <si>
    <t>○○年4月</t>
    <rPh sb="2" eb="3">
      <t>ネン</t>
    </rPh>
    <rPh sb="4" eb="5">
      <t>ガツ</t>
    </rPh>
    <phoneticPr fontId="1"/>
  </si>
  <si>
    <t>5月</t>
  </si>
  <si>
    <t>●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</si>
  <si>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</si>
  <si>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</si>
  <si>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</si>
  <si>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</si>
  <si>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</si>
  <si>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</si>
  <si>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</si>
  <si>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</si>
  <si>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</si>
  <si>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累計</t>
    <rPh sb="0" eb="2">
      <t>ルイケイ</t>
    </rPh>
    <phoneticPr fontId="1"/>
  </si>
  <si>
    <t>実績：</t>
    <rPh sb="0" eb="2">
      <t>ジッセキ</t>
    </rPh>
    <phoneticPr fontId="1"/>
  </si>
  <si>
    <t>※行数等は工事毎の工期にあわせて追加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ツイカ</t>
    </rPh>
    <phoneticPr fontId="1"/>
  </si>
  <si>
    <t>対象期間外</t>
    <rPh sb="0" eb="5">
      <t>タイショウキカンガイ</t>
    </rPh>
    <phoneticPr fontId="1"/>
  </si>
  <si>
    <t>対象期間</t>
    <rPh sb="0" eb="4">
      <t>タイショウキカン</t>
    </rPh>
    <phoneticPr fontId="1"/>
  </si>
  <si>
    <t>土曜日・日曜日</t>
    <rPh sb="0" eb="2">
      <t>ドヨウ</t>
    </rPh>
    <rPh sb="2" eb="3">
      <t>ヒ</t>
    </rPh>
    <rPh sb="4" eb="7">
      <t>ニチヨウビ</t>
    </rPh>
    <phoneticPr fontId="1"/>
  </si>
  <si>
    <t>【記入例】</t>
    <rPh sb="1" eb="3">
      <t>キニュウ</t>
    </rPh>
    <rPh sb="3" eb="4">
      <t>レイ</t>
    </rPh>
    <phoneticPr fontId="1"/>
  </si>
  <si>
    <t>（株）・（有）　○○建設</t>
    <rPh sb="0" eb="3">
      <t>カブ</t>
    </rPh>
    <rPh sb="4" eb="7">
      <t>ユウ</t>
    </rPh>
    <rPh sb="10" eb="12">
      <t>ケンセツ</t>
    </rPh>
    <phoneticPr fontId="1"/>
  </si>
  <si>
    <t>300日間</t>
    <rPh sb="3" eb="5">
      <t>ニチカン</t>
    </rPh>
    <phoneticPr fontId="1"/>
  </si>
  <si>
    <t>×</t>
  </si>
  <si>
    <t>工 事 名</t>
    <rPh sb="0" eb="1">
      <t>コウ</t>
    </rPh>
    <rPh sb="2" eb="3">
      <t>コト</t>
    </rPh>
    <rPh sb="4" eb="5">
      <t>ナ</t>
    </rPh>
    <phoneticPr fontId="1"/>
  </si>
  <si>
    <t>対象
日数</t>
    <rPh sb="0" eb="2">
      <t>タイショウ</t>
    </rPh>
    <rPh sb="3" eb="5">
      <t>ニッスウ</t>
    </rPh>
    <phoneticPr fontId="1"/>
  </si>
  <si>
    <t>月単位の週休２日　　 ⇒　全ての月で４週８休（２８．５％（８日／２８ 日））以上を確保</t>
  </si>
  <si>
    <t>夏季休暇</t>
    <rPh sb="0" eb="2">
      <t>カキ</t>
    </rPh>
    <rPh sb="2" eb="4">
      <t>キュウカ</t>
    </rPh>
    <phoneticPr fontId="1"/>
  </si>
  <si>
    <t>工事全体の一時中止期間</t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</si>
  <si>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その他</t>
    <rPh sb="2" eb="3">
      <t>タ</t>
    </rPh>
    <phoneticPr fontId="1"/>
  </si>
  <si>
    <t>現場閉所日数</t>
    <rPh sb="0" eb="2">
      <t>ゲンバ</t>
    </rPh>
    <rPh sb="2" eb="4">
      <t>ヘイショ</t>
    </rPh>
    <rPh sb="5" eb="6">
      <t>キュウジツ</t>
    </rPh>
    <phoneticPr fontId="1"/>
  </si>
  <si>
    <t>月単位の週休２日</t>
    <rPh sb="0" eb="3">
      <t>ツキタンイ</t>
    </rPh>
    <rPh sb="4" eb="6">
      <t>シュウキュウ</t>
    </rPh>
    <rPh sb="7" eb="8">
      <t>ニチ</t>
    </rPh>
    <phoneticPr fontId="1"/>
  </si>
  <si>
    <t>月別の
工事日数</t>
  </si>
  <si>
    <t>土日
日数</t>
    <rPh sb="0" eb="2">
      <t>ドニチ</t>
    </rPh>
    <rPh sb="3" eb="5">
      <t>ニッスウ</t>
    </rPh>
    <phoneticPr fontId="1"/>
  </si>
  <si>
    <t>土日の
日数</t>
    <rPh sb="0" eb="2">
      <t>ドニチ</t>
    </rPh>
    <rPh sb="4" eb="6">
      <t>ニッスウ</t>
    </rPh>
    <phoneticPr fontId="1"/>
  </si>
  <si>
    <t>土日の閉所日</t>
    <rPh sb="0" eb="2">
      <t>ドニチ</t>
    </rPh>
    <rPh sb="3" eb="5">
      <t>ヘイショ</t>
    </rPh>
    <rPh sb="5" eb="6">
      <t>ビ</t>
    </rPh>
    <phoneticPr fontId="1"/>
  </si>
  <si>
    <t>土日の振替日数</t>
    <rPh sb="0" eb="2">
      <t>ドニチ</t>
    </rPh>
    <rPh sb="3" eb="5">
      <t>フリカエ</t>
    </rPh>
    <rPh sb="5" eb="7">
      <t>ニッスウ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</si>
  <si>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</si>
  <si>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一時中止期間</t>
    <rPh sb="0" eb="2">
      <t>イチジ</t>
    </rPh>
    <rPh sb="2" eb="4">
      <t>チュウシ</t>
    </rPh>
    <rPh sb="4" eb="6">
      <t>キカン</t>
    </rPh>
    <phoneticPr fontId="1"/>
  </si>
  <si>
    <t>その他
対象外</t>
    <rPh sb="2" eb="3">
      <t>タ</t>
    </rPh>
    <rPh sb="4" eb="7">
      <t>タイショウガイ</t>
    </rPh>
    <phoneticPr fontId="1"/>
  </si>
  <si>
    <t>（株）・（有）　○○建設</t>
    <rPh sb="1" eb="2">
      <t>カブ</t>
    </rPh>
    <rPh sb="4" eb="7">
      <t>ユウ</t>
    </rPh>
    <rPh sb="10" eb="12">
      <t>ケンセツ</t>
    </rPh>
    <phoneticPr fontId="1"/>
  </si>
  <si>
    <r>
      <rPr>
        <sz val="8"/>
        <color rgb="FFFF0000"/>
        <rFont val="ＭＳ Ｐゴシック"/>
      </rPr>
      <t>週単位の</t>
    </r>
    <r>
      <rPr>
        <sz val="8"/>
        <color theme="1"/>
        <rFont val="ＭＳ Ｐゴシック"/>
      </rPr>
      <t>週休２日</t>
    </r>
    <rPh sb="0" eb="1">
      <t>シュウ</t>
    </rPh>
    <rPh sb="1" eb="3">
      <t>タンイ</t>
    </rPh>
    <rPh sb="4" eb="6">
      <t>シュウキュウ</t>
    </rPh>
    <rPh sb="7" eb="8">
      <t>ニチ</t>
    </rPh>
    <phoneticPr fontId="1"/>
  </si>
  <si>
    <r>
      <rPr>
        <sz val="10"/>
        <color rgb="FFFF0000"/>
        <rFont val="ＭＳ Ｐゴシック"/>
      </rPr>
      <t>週単位の</t>
    </r>
    <r>
      <rPr>
        <sz val="10"/>
        <color theme="1"/>
        <rFont val="ＭＳ Ｐゴシック"/>
      </rPr>
      <t>週休２日 　　⇒　全ての週で</t>
    </r>
    <r>
      <rPr>
        <sz val="10"/>
        <color rgb="FFFF0000"/>
        <rFont val="ＭＳ Ｐゴシック"/>
      </rPr>
      <t>１週間に２日以上</t>
    </r>
    <r>
      <rPr>
        <sz val="10"/>
        <color theme="1"/>
        <rFont val="ＭＳ Ｐゴシック"/>
      </rPr>
      <t>現場閉所</t>
    </r>
    <rPh sb="0" eb="1">
      <t>シュウ</t>
    </rPh>
    <rPh sb="1" eb="3">
      <t>タンイ</t>
    </rPh>
    <rPh sb="4" eb="6">
      <t>シュウキュウ</t>
    </rPh>
    <rPh sb="7" eb="8">
      <t>ニチ</t>
    </rPh>
    <rPh sb="13" eb="14">
      <t>スベ</t>
    </rPh>
    <rPh sb="16" eb="17">
      <t>シュウ</t>
    </rPh>
    <rPh sb="19" eb="21">
      <t>シュウカン</t>
    </rPh>
    <rPh sb="23" eb="24">
      <t>ニチ</t>
    </rPh>
    <rPh sb="24" eb="26">
      <t>イジョウ</t>
    </rPh>
    <rPh sb="26" eb="28">
      <t>ゲンバ</t>
    </rPh>
    <rPh sb="28" eb="30">
      <t>ヘイショ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</si>
</sst>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yyyy&quot;年&quot;m&quot;月&quot;;@"/>
    <numFmt numFmtId="177" formatCode="yyyy&quot;年&quot;m&quot;月&quot;d&quot;日&quot;;@"/>
    <numFmt numFmtId="178" formatCode="&quot;(準備期間　&quot;#,##0&quot;日)&quot;"/>
    <numFmt numFmtId="179" formatCode="#,##0&quot;日間&quot;"/>
    <numFmt numFmtId="180" formatCode="0.0%"/>
    <numFmt numFmtId="181" formatCode="&quot;( &quot;#,##0&quot; 日間 )&quot;"/>
    <numFmt numFmtId="182" formatCode="#,##0&quot; 日間 &quot;"/>
    <numFmt numFmtId="183" formatCode="#,##0&quot; 日間&quot;"/>
  </numFmts>
  <fonts count="2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4"/>
      <color auto="1"/>
      <name val="ＭＳ Ｐゴシック"/>
      <family val="3"/>
    </font>
    <font>
      <b/>
      <sz val="18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theme="1"/>
      <name val="ＭＳ Ｐゴシック"/>
      <family val="3"/>
    </font>
    <font>
      <sz val="16"/>
      <color theme="1"/>
      <name val="ＭＳ Ｐゴシック"/>
      <family val="3"/>
    </font>
    <font>
      <sz val="11"/>
      <color rgb="FFFF0000"/>
      <name val="ＭＳ Ｐゴシック"/>
      <family val="3"/>
    </font>
    <font>
      <sz val="8"/>
      <color theme="1"/>
      <name val="ＭＳ Ｐゴシック"/>
      <family val="3"/>
    </font>
    <font>
      <b/>
      <sz val="11"/>
      <color rgb="FFFF0000"/>
      <name val="ＭＳ Ｐゴシック"/>
      <family val="3"/>
    </font>
    <font>
      <b/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auto="1"/>
      <name val="ＭＳ Ｐゴシック"/>
      <family val="3"/>
    </font>
    <font>
      <b/>
      <strike/>
      <sz val="11"/>
      <color rgb="FFFF0000"/>
      <name val="ＭＳ Ｐゴシック"/>
      <family val="3"/>
    </font>
    <font>
      <b/>
      <sz val="10"/>
      <color theme="1"/>
      <name val="ＭＳ Ｐゴシック"/>
      <family val="3"/>
    </font>
    <font>
      <b/>
      <sz val="10"/>
      <color auto="1"/>
      <name val="ＭＳ Ｐゴシック"/>
      <family val="3"/>
    </font>
    <font>
      <sz val="9"/>
      <color rgb="FFFF0000"/>
      <name val="ＭＳ Ｐゴシック"/>
      <family val="3"/>
    </font>
    <font>
      <b/>
      <sz val="11"/>
      <color auto="1"/>
      <name val="ＭＳ Ｐゴシック"/>
      <family val="3"/>
    </font>
    <font>
      <sz val="16"/>
      <color auto="1"/>
      <name val="ＭＳ Ｐゴシック"/>
      <family val="3"/>
    </font>
    <font>
      <b/>
      <strike/>
      <sz val="9"/>
      <color rgb="FFFF0000"/>
      <name val="ＭＳ Ｐゴシック"/>
      <family val="3"/>
    </font>
    <font>
      <sz val="14"/>
      <color rgb="FFFF0000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 tint="-0.25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 style="slantDashDot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slantDashDot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>
      <left/>
      <right style="slantDashDot">
        <color auto="1"/>
      </right>
      <top style="slantDashDot">
        <color auto="1"/>
      </top>
      <bottom/>
      <diagonal/>
    </border>
    <border>
      <left/>
      <right style="slantDashDot">
        <color auto="1"/>
      </right>
      <top/>
      <bottom/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 style="hair">
        <color auto="1"/>
      </diagonal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56" fontId="2" fillId="0" borderId="0" xfId="0" applyNumberFormat="1" applyFo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center" vertical="center"/>
    </xf>
    <xf numFmtId="177" fontId="10" fillId="0" borderId="8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 wrapText="1"/>
    </xf>
    <xf numFmtId="178" fontId="5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5" fillId="0" borderId="21" xfId="0" applyNumberFormat="1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179" fontId="15" fillId="0" borderId="9" xfId="0" applyNumberFormat="1" applyFont="1" applyBorder="1" applyAlignment="1" applyProtection="1">
      <alignment horizontal="center" vertical="center"/>
      <protection locked="0"/>
    </xf>
    <xf numFmtId="179" fontId="15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/>
      <protection locked="0"/>
    </xf>
    <xf numFmtId="180" fontId="2" fillId="0" borderId="0" xfId="0" applyNumberFormat="1" applyFont="1">
      <alignment vertical="center"/>
    </xf>
    <xf numFmtId="179" fontId="15" fillId="0" borderId="21" xfId="0" applyNumberFormat="1" applyFont="1" applyBorder="1" applyAlignment="1" applyProtection="1">
      <alignment horizontal="center" vertical="center"/>
      <protection locked="0"/>
    </xf>
    <xf numFmtId="179" fontId="15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81" fontId="16" fillId="0" borderId="0" xfId="0" applyNumberFormat="1" applyFont="1" applyAlignment="1">
      <alignment horizontal="center" vertical="center"/>
    </xf>
    <xf numFmtId="182" fontId="15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82" fontId="15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</xf>
    <xf numFmtId="180" fontId="17" fillId="0" borderId="2" xfId="0" applyNumberFormat="1" applyFont="1" applyBorder="1" applyAlignment="1">
      <alignment horizontal="center" vertical="center"/>
    </xf>
    <xf numFmtId="180" fontId="17" fillId="0" borderId="26" xfId="0" applyNumberFormat="1" applyFont="1" applyBorder="1" applyAlignment="1">
      <alignment horizontal="center" vertical="center"/>
    </xf>
    <xf numFmtId="180" fontId="17" fillId="0" borderId="12" xfId="0" applyNumberFormat="1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9" fillId="0" borderId="30" xfId="0" applyFont="1" applyBorder="1" applyProtection="1">
      <alignment vertical="center"/>
      <protection locked="0"/>
    </xf>
    <xf numFmtId="0" fontId="19" fillId="0" borderId="31" xfId="0" applyFont="1" applyBorder="1" applyProtection="1">
      <alignment vertical="center"/>
      <protection locked="0"/>
    </xf>
    <xf numFmtId="0" fontId="19" fillId="0" borderId="32" xfId="0" applyFont="1" applyBorder="1" applyProtection="1">
      <alignment vertical="center"/>
      <protection locked="0"/>
    </xf>
    <xf numFmtId="0" fontId="19" fillId="0" borderId="29" xfId="0" applyFont="1" applyBorder="1" applyProtection="1">
      <alignment vertical="center"/>
      <protection locked="0"/>
    </xf>
    <xf numFmtId="0" fontId="20" fillId="0" borderId="14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9" fillId="0" borderId="34" xfId="0" applyFont="1" applyBorder="1" applyProtection="1">
      <alignment vertical="center"/>
      <protection locked="0"/>
    </xf>
    <xf numFmtId="0" fontId="19" fillId="0" borderId="35" xfId="0" applyFont="1" applyBorder="1" applyProtection="1">
      <alignment vertical="center"/>
      <protection locked="0"/>
    </xf>
    <xf numFmtId="0" fontId="19" fillId="0" borderId="36" xfId="0" applyFont="1" applyBorder="1" applyProtection="1">
      <alignment vertical="center"/>
      <protection locked="0"/>
    </xf>
    <xf numFmtId="0" fontId="19" fillId="0" borderId="33" xfId="0" applyFont="1" applyBorder="1" applyProtection="1">
      <alignment vertical="center"/>
      <protection locked="0"/>
    </xf>
    <xf numFmtId="0" fontId="20" fillId="0" borderId="37" xfId="0" applyFont="1" applyBorder="1" applyAlignment="1">
      <alignment horizontal="right"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180" fontId="2" fillId="0" borderId="41" xfId="0" applyNumberFormat="1" applyFont="1" applyBorder="1">
      <alignment vertical="center"/>
    </xf>
    <xf numFmtId="0" fontId="5" fillId="0" borderId="43" xfId="0" applyFont="1" applyBorder="1">
      <alignment vertical="center"/>
    </xf>
    <xf numFmtId="0" fontId="5" fillId="0" borderId="0" xfId="0" applyFont="1">
      <alignment vertical="center"/>
    </xf>
    <xf numFmtId="0" fontId="2" fillId="0" borderId="43" xfId="0" applyFont="1" applyBorder="1">
      <alignment vertical="center"/>
    </xf>
    <xf numFmtId="0" fontId="20" fillId="0" borderId="37" xfId="0" applyFont="1" applyBorder="1">
      <alignment vertical="center"/>
    </xf>
    <xf numFmtId="0" fontId="19" fillId="0" borderId="44" xfId="0" applyFont="1" applyBorder="1" applyProtection="1">
      <alignment vertical="center"/>
      <protection locked="0"/>
    </xf>
    <xf numFmtId="0" fontId="2" fillId="2" borderId="42" xfId="0" applyFont="1" applyFill="1" applyBorder="1">
      <alignment vertical="center"/>
    </xf>
    <xf numFmtId="0" fontId="19" fillId="0" borderId="45" xfId="0" applyFont="1" applyBorder="1" applyProtection="1">
      <alignment vertical="center"/>
      <protection locked="0"/>
    </xf>
    <xf numFmtId="0" fontId="15" fillId="0" borderId="37" xfId="0" applyFont="1" applyBorder="1">
      <alignment vertical="center"/>
    </xf>
    <xf numFmtId="0" fontId="2" fillId="0" borderId="37" xfId="0" applyFont="1" applyBorder="1">
      <alignment vertical="center"/>
    </xf>
    <xf numFmtId="0" fontId="19" fillId="0" borderId="46" xfId="0" applyFont="1" applyBorder="1" applyProtection="1">
      <alignment vertical="center"/>
      <protection locked="0"/>
    </xf>
    <xf numFmtId="0" fontId="19" fillId="0" borderId="47" xfId="0" applyFont="1" applyBorder="1" applyProtection="1">
      <alignment vertical="center"/>
      <protection locked="0"/>
    </xf>
    <xf numFmtId="0" fontId="2" fillId="0" borderId="48" xfId="0" applyFont="1" applyBorder="1">
      <alignment vertical="center"/>
    </xf>
    <xf numFmtId="0" fontId="19" fillId="0" borderId="49" xfId="0" applyFont="1" applyBorder="1" applyProtection="1">
      <alignment vertical="center"/>
      <protection locked="0"/>
    </xf>
    <xf numFmtId="0" fontId="21" fillId="0" borderId="0" xfId="0" applyFont="1" applyAlignment="1">
      <alignment horizontal="right"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9" fillId="0" borderId="54" xfId="0" applyFont="1" applyBorder="1" applyProtection="1">
      <alignment vertical="center"/>
      <protection locked="0"/>
    </xf>
    <xf numFmtId="0" fontId="19" fillId="0" borderId="10" xfId="0" applyFont="1" applyBorder="1" applyProtection="1">
      <alignment vertical="center"/>
      <protection locked="0"/>
    </xf>
    <xf numFmtId="0" fontId="19" fillId="0" borderId="55" xfId="0" applyFont="1" applyBorder="1" applyAlignment="1" applyProtection="1">
      <alignment horizontal="center" vertical="center"/>
      <protection locked="0"/>
    </xf>
    <xf numFmtId="0" fontId="19" fillId="0" borderId="53" xfId="0" applyFont="1" applyBorder="1" applyProtection="1">
      <alignment vertical="center"/>
      <protection locked="0"/>
    </xf>
    <xf numFmtId="0" fontId="19" fillId="0" borderId="55" xfId="0" applyFont="1" applyBorder="1" applyProtection="1">
      <alignment vertical="center"/>
      <protection locked="0"/>
    </xf>
    <xf numFmtId="0" fontId="19" fillId="0" borderId="56" xfId="0" applyFont="1" applyBorder="1" applyProtection="1">
      <alignment vertical="center"/>
      <protection locked="0"/>
    </xf>
    <xf numFmtId="0" fontId="19" fillId="0" borderId="57" xfId="0" applyFont="1" applyBorder="1" applyProtection="1">
      <alignment vertical="center"/>
      <protection locked="0"/>
    </xf>
    <xf numFmtId="0" fontId="2" fillId="0" borderId="58" xfId="0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11" fillId="0" borderId="32" xfId="0" applyFont="1" applyBorder="1" applyAlignment="1">
      <alignment horizontal="center" vertical="center" wrapText="1"/>
    </xf>
    <xf numFmtId="0" fontId="19" fillId="0" borderId="59" xfId="0" applyFont="1" applyBorder="1" applyProtection="1">
      <alignment vertical="center"/>
      <protection locked="0"/>
    </xf>
    <xf numFmtId="0" fontId="19" fillId="2" borderId="32" xfId="0" applyFont="1" applyFill="1" applyBorder="1" applyProtection="1">
      <alignment vertical="center"/>
      <protection locked="0"/>
    </xf>
    <xf numFmtId="0" fontId="11" fillId="0" borderId="36" xfId="0" applyFont="1" applyBorder="1" applyAlignment="1">
      <alignment horizontal="center" vertical="center" wrapText="1"/>
    </xf>
    <xf numFmtId="0" fontId="19" fillId="0" borderId="60" xfId="0" applyFont="1" applyBorder="1" applyProtection="1">
      <alignment vertical="center"/>
      <protection locked="0"/>
    </xf>
    <xf numFmtId="0" fontId="19" fillId="2" borderId="36" xfId="0" applyFont="1" applyFill="1" applyBorder="1" applyProtection="1">
      <alignment vertical="center"/>
      <protection locked="0"/>
    </xf>
    <xf numFmtId="0" fontId="19" fillId="0" borderId="61" xfId="0" applyFont="1" applyBorder="1" applyProtection="1">
      <alignment vertical="center"/>
      <protection locked="0"/>
    </xf>
    <xf numFmtId="0" fontId="19" fillId="3" borderId="36" xfId="0" applyFont="1" applyFill="1" applyBorder="1" applyProtection="1">
      <alignment vertical="center"/>
      <protection locked="0"/>
    </xf>
    <xf numFmtId="0" fontId="19" fillId="0" borderId="62" xfId="0" applyFont="1" applyBorder="1" applyProtection="1">
      <alignment vertical="center"/>
      <protection locked="0"/>
    </xf>
    <xf numFmtId="0" fontId="19" fillId="2" borderId="53" xfId="0" applyFont="1" applyFill="1" applyBorder="1" applyProtection="1">
      <alignment vertical="center"/>
      <protection locked="0"/>
    </xf>
    <xf numFmtId="0" fontId="19" fillId="0" borderId="63" xfId="0" applyFont="1" applyBorder="1" applyProtection="1">
      <alignment vertical="center"/>
      <protection locked="0"/>
    </xf>
    <xf numFmtId="0" fontId="2" fillId="0" borderId="64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top" wrapText="1"/>
    </xf>
    <xf numFmtId="176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56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177" fontId="10" fillId="0" borderId="10" xfId="0" applyNumberFormat="1" applyFont="1" applyBorder="1" applyAlignment="1" applyProtection="1">
      <alignment horizontal="center" vertical="center"/>
      <protection locked="0"/>
    </xf>
    <xf numFmtId="177" fontId="5" fillId="0" borderId="27" xfId="0" applyNumberFormat="1" applyFont="1" applyBorder="1" applyAlignment="1">
      <alignment horizontal="center" vertical="center" wrapText="1"/>
    </xf>
    <xf numFmtId="177" fontId="5" fillId="0" borderId="27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81" fontId="2" fillId="0" borderId="8" xfId="0" applyNumberFormat="1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 wrapText="1"/>
    </xf>
    <xf numFmtId="183" fontId="2" fillId="0" borderId="0" xfId="0" applyNumberFormat="1" applyFont="1" applyAlignment="1">
      <alignment horizontal="center" vertical="center" wrapText="1"/>
    </xf>
    <xf numFmtId="183" fontId="2" fillId="0" borderId="0" xfId="0" applyNumberFormat="1" applyFont="1" applyAlignment="1">
      <alignment horizontal="center" vertical="center"/>
    </xf>
    <xf numFmtId="178" fontId="10" fillId="0" borderId="9" xfId="0" applyNumberFormat="1" applyFont="1" applyBorder="1" applyAlignment="1" applyProtection="1">
      <alignment horizontal="center" vertical="center"/>
      <protection locked="0"/>
    </xf>
    <xf numFmtId="178" fontId="10" fillId="0" borderId="12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178" fontId="10" fillId="0" borderId="21" xfId="0" applyNumberFormat="1" applyFont="1" applyBorder="1" applyAlignment="1" applyProtection="1">
      <alignment horizontal="center" vertical="center"/>
      <protection locked="0"/>
    </xf>
    <xf numFmtId="178" fontId="10" fillId="0" borderId="22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1" fontId="16" fillId="0" borderId="27" xfId="0" applyNumberFormat="1" applyFont="1" applyBorder="1" applyAlignment="1">
      <alignment horizontal="center" vertical="center"/>
    </xf>
    <xf numFmtId="181" fontId="16" fillId="0" borderId="12" xfId="0" applyNumberFormat="1" applyFont="1" applyBorder="1" applyAlignment="1">
      <alignment horizontal="center" vertical="center"/>
    </xf>
    <xf numFmtId="181" fontId="16" fillId="0" borderId="3" xfId="0" applyNumberFormat="1" applyFont="1" applyBorder="1" applyAlignment="1">
      <alignment horizontal="center" vertical="center"/>
    </xf>
    <xf numFmtId="181" fontId="2" fillId="0" borderId="10" xfId="0" applyNumberFormat="1" applyFont="1" applyBorder="1" applyAlignment="1" applyProtection="1">
      <alignment horizontal="center" vertical="center"/>
      <protection locked="0"/>
    </xf>
    <xf numFmtId="180" fontId="13" fillId="0" borderId="1" xfId="0" applyNumberFormat="1" applyFont="1" applyBorder="1" applyAlignment="1">
      <alignment horizontal="center" vertical="center"/>
    </xf>
    <xf numFmtId="180" fontId="12" fillId="0" borderId="7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0" fontId="13" fillId="0" borderId="65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66" xfId="0" applyFont="1" applyBorder="1" applyProtection="1">
      <alignment vertical="center"/>
      <protection locked="0"/>
    </xf>
    <xf numFmtId="0" fontId="12" fillId="0" borderId="14" xfId="0" applyFont="1" applyBorder="1" applyAlignment="1">
      <alignment horizontal="center" vertical="center"/>
    </xf>
    <xf numFmtId="0" fontId="19" fillId="0" borderId="67" xfId="0" applyFont="1" applyBorder="1" applyProtection="1">
      <alignment vertical="center"/>
      <protection locked="0"/>
    </xf>
    <xf numFmtId="0" fontId="12" fillId="0" borderId="37" xfId="0" applyFont="1" applyBorder="1" applyAlignment="1">
      <alignment horizontal="center" vertical="center"/>
    </xf>
    <xf numFmtId="0" fontId="12" fillId="0" borderId="37" xfId="0" applyFont="1" applyBorder="1">
      <alignment vertical="center"/>
    </xf>
    <xf numFmtId="0" fontId="2" fillId="5" borderId="42" xfId="0" applyFont="1" applyFill="1" applyBorder="1">
      <alignment vertical="center"/>
    </xf>
    <xf numFmtId="0" fontId="19" fillId="0" borderId="53" xfId="0" applyFont="1" applyBorder="1" applyAlignment="1" applyProtection="1">
      <alignment horizontal="center" vertical="center"/>
      <protection locked="0"/>
    </xf>
    <xf numFmtId="0" fontId="19" fillId="0" borderId="68" xfId="0" applyFont="1" applyBorder="1" applyProtection="1">
      <alignment vertical="center"/>
      <protection locked="0"/>
    </xf>
    <xf numFmtId="0" fontId="23" fillId="0" borderId="0" xfId="0" applyFont="1">
      <alignment vertical="center"/>
    </xf>
    <xf numFmtId="0" fontId="19" fillId="6" borderId="32" xfId="0" applyFont="1" applyFill="1" applyBorder="1" applyProtection="1">
      <alignment vertical="center"/>
      <protection locked="0"/>
    </xf>
    <xf numFmtId="0" fontId="19" fillId="5" borderId="32" xfId="0" applyFont="1" applyFill="1" applyBorder="1" applyProtection="1">
      <alignment vertical="center"/>
      <protection locked="0"/>
    </xf>
    <xf numFmtId="0" fontId="19" fillId="5" borderId="29" xfId="0" applyFont="1" applyFill="1" applyBorder="1" applyProtection="1">
      <alignment vertical="center"/>
      <protection locked="0"/>
    </xf>
    <xf numFmtId="0" fontId="19" fillId="6" borderId="36" xfId="0" applyFont="1" applyFill="1" applyBorder="1" applyProtection="1">
      <alignment vertical="center"/>
      <protection locked="0"/>
    </xf>
    <xf numFmtId="0" fontId="19" fillId="5" borderId="36" xfId="0" applyFont="1" applyFill="1" applyBorder="1" applyProtection="1">
      <alignment vertical="center"/>
      <protection locked="0"/>
    </xf>
    <xf numFmtId="0" fontId="19" fillId="5" borderId="33" xfId="0" applyFont="1" applyFill="1" applyBorder="1" applyProtection="1">
      <alignment vertical="center"/>
      <protection locked="0"/>
    </xf>
    <xf numFmtId="0" fontId="19" fillId="2" borderId="33" xfId="0" applyFont="1" applyFill="1" applyBorder="1" applyProtection="1">
      <alignment vertical="center"/>
      <protection locked="0"/>
    </xf>
    <xf numFmtId="0" fontId="19" fillId="6" borderId="33" xfId="0" applyFont="1" applyFill="1" applyBorder="1" applyProtection="1">
      <alignment vertical="center"/>
      <protection locked="0"/>
    </xf>
    <xf numFmtId="0" fontId="19" fillId="5" borderId="53" xfId="0" applyFont="1" applyFill="1" applyBorder="1" applyProtection="1">
      <alignment vertical="center"/>
      <protection locked="0"/>
    </xf>
    <xf numFmtId="0" fontId="19" fillId="6" borderId="69" xfId="0" applyFont="1" applyFill="1" applyBorder="1" applyProtection="1">
      <alignment vertical="center"/>
      <protection locked="0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2:AX34"/>
  <sheetViews>
    <sheetView showGridLines="0" tabSelected="1" zoomScaleSheetLayoutView="100" workbookViewId="0">
      <selection activeCell="AC12" sqref="AC12"/>
    </sheetView>
  </sheetViews>
  <sheetFormatPr defaultColWidth="9" defaultRowHeight="13.5"/>
  <cols>
    <col min="1" max="1" width="9.5" style="1" customWidth="1"/>
    <col min="2" max="5" width="5.5" style="1" customWidth="1"/>
    <col min="6" max="6" width="7" style="1" bestFit="1" customWidth="1"/>
    <col min="7" max="18" width="5.5" style="1" customWidth="1"/>
    <col min="19" max="49" width="2.19921875" style="1" customWidth="1"/>
    <col min="50" max="50" width="10.19921875" style="1" bestFit="1" customWidth="1"/>
    <col min="51" max="16384" width="9" style="1"/>
  </cols>
  <sheetData>
    <row r="2" spans="1:49" ht="18.75">
      <c r="A2" s="3"/>
      <c r="B2" s="17" t="s">
        <v>0</v>
      </c>
      <c r="K2" s="74"/>
      <c r="L2" s="74"/>
      <c r="M2" s="74"/>
      <c r="N2" s="74"/>
      <c r="O2" s="74"/>
      <c r="P2" s="74"/>
      <c r="Q2" s="74"/>
      <c r="R2" s="74"/>
      <c r="AW2" s="130" t="s">
        <v>3</v>
      </c>
    </row>
    <row r="3" spans="1:49" ht="24" customHeight="1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5" spans="1:49" ht="17.25" customHeight="1">
      <c r="A5" s="5" t="s">
        <v>94</v>
      </c>
      <c r="B5" s="18"/>
      <c r="C5" s="28"/>
      <c r="D5" s="28"/>
      <c r="E5" s="28"/>
      <c r="F5" s="28"/>
      <c r="G5" s="28"/>
      <c r="H5" s="28"/>
      <c r="I5" s="28"/>
      <c r="J5" s="64"/>
      <c r="V5" s="65"/>
    </row>
    <row r="6" spans="1:49" ht="17.25" customHeight="1">
      <c r="A6" s="5" t="s">
        <v>9</v>
      </c>
      <c r="B6" s="18"/>
      <c r="C6" s="28"/>
      <c r="D6" s="28"/>
      <c r="E6" s="28"/>
      <c r="F6" s="28"/>
      <c r="G6" s="28"/>
      <c r="H6" s="28"/>
      <c r="I6" s="28"/>
      <c r="J6" s="64"/>
      <c r="U6" s="111" t="s">
        <v>27</v>
      </c>
      <c r="V6" s="116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31"/>
    </row>
    <row r="7" spans="1:49">
      <c r="B7" s="19"/>
      <c r="D7" s="19"/>
      <c r="E7" s="19"/>
      <c r="J7" s="65"/>
      <c r="U7" s="112"/>
      <c r="V7" s="118" t="s">
        <v>112</v>
      </c>
      <c r="AW7" s="132"/>
    </row>
    <row r="8" spans="1:49" ht="17.25" customHeight="1">
      <c r="A8" s="6" t="s">
        <v>4</v>
      </c>
      <c r="B8" s="20"/>
      <c r="C8" s="29"/>
      <c r="D8" s="39"/>
      <c r="E8" s="46"/>
      <c r="F8" s="46"/>
      <c r="G8" s="53" t="s">
        <v>95</v>
      </c>
      <c r="H8" s="56"/>
      <c r="I8" s="58" t="str">
        <f>IF(D10="","",1+D9-D8)</f>
        <v/>
      </c>
      <c r="J8" s="66"/>
      <c r="K8" s="75"/>
      <c r="L8" s="75"/>
      <c r="M8" s="75"/>
      <c r="N8" s="75"/>
      <c r="O8" s="75"/>
      <c r="P8" s="75"/>
      <c r="Q8" s="75"/>
      <c r="R8" s="75"/>
      <c r="U8" s="112"/>
      <c r="V8" s="118" t="s">
        <v>96</v>
      </c>
      <c r="AW8" s="132"/>
    </row>
    <row r="9" spans="1:49" ht="17.25" customHeight="1">
      <c r="A9" s="6" t="s">
        <v>20</v>
      </c>
      <c r="B9" s="20"/>
      <c r="C9" s="29"/>
      <c r="D9" s="39"/>
      <c r="E9" s="46"/>
      <c r="F9" s="46"/>
      <c r="G9" s="54"/>
      <c r="H9" s="57"/>
      <c r="I9" s="59"/>
      <c r="J9" s="67"/>
      <c r="K9" s="75"/>
      <c r="L9" s="75"/>
      <c r="M9" s="75"/>
      <c r="N9" s="75"/>
      <c r="O9" s="75"/>
      <c r="P9" s="75"/>
      <c r="Q9" s="75"/>
      <c r="R9" s="75"/>
      <c r="U9" s="113"/>
      <c r="V9" s="117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33"/>
    </row>
    <row r="10" spans="1:49" ht="17.25" customHeight="1">
      <c r="A10" s="6" t="s">
        <v>97</v>
      </c>
      <c r="B10" s="20"/>
      <c r="C10" s="29"/>
      <c r="D10" s="39"/>
      <c r="E10" s="46"/>
      <c r="F10" s="46"/>
      <c r="G10" s="55" t="s">
        <v>26</v>
      </c>
      <c r="H10" s="46"/>
      <c r="I10" s="46"/>
      <c r="J10" s="46"/>
      <c r="K10" s="76" t="str">
        <f t="shared" ref="K10:K15" si="0">IF(D10="","",1+H10-D10)</f>
        <v/>
      </c>
      <c r="L10" s="80"/>
      <c r="M10" s="85"/>
      <c r="O10" s="90"/>
      <c r="P10" s="90"/>
      <c r="Q10" s="90"/>
      <c r="R10" s="90"/>
      <c r="U10" s="114"/>
      <c r="V10" s="116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</row>
    <row r="11" spans="1:49" ht="17.25" customHeight="1">
      <c r="A11" s="6" t="s">
        <v>11</v>
      </c>
      <c r="B11" s="20"/>
      <c r="C11" s="29"/>
      <c r="D11" s="39"/>
      <c r="E11" s="46"/>
      <c r="F11" s="46"/>
      <c r="G11" s="55" t="s">
        <v>26</v>
      </c>
      <c r="H11" s="46"/>
      <c r="I11" s="46"/>
      <c r="J11" s="46"/>
      <c r="K11" s="76" t="str">
        <f t="shared" si="0"/>
        <v/>
      </c>
      <c r="L11" s="80"/>
      <c r="M11" s="85"/>
      <c r="O11" s="90"/>
      <c r="P11" s="90"/>
      <c r="Q11" s="90"/>
      <c r="R11" s="90"/>
      <c r="V11" s="118"/>
    </row>
    <row r="12" spans="1:49" ht="17.25" customHeight="1">
      <c r="A12" s="6" t="s">
        <v>30</v>
      </c>
      <c r="B12" s="20"/>
      <c r="C12" s="29"/>
      <c r="D12" s="39"/>
      <c r="E12" s="46"/>
      <c r="F12" s="46"/>
      <c r="G12" s="55"/>
      <c r="H12" s="46"/>
      <c r="I12" s="46"/>
      <c r="J12" s="46"/>
      <c r="K12" s="76" t="str">
        <f t="shared" si="0"/>
        <v/>
      </c>
      <c r="L12" s="80"/>
      <c r="M12" s="85"/>
      <c r="O12" s="90"/>
      <c r="P12" s="90"/>
      <c r="Q12" s="90"/>
      <c r="R12" s="90"/>
      <c r="V12" s="118"/>
    </row>
    <row r="13" spans="1:49" ht="17.25" customHeight="1">
      <c r="A13" s="6" t="s">
        <v>34</v>
      </c>
      <c r="B13" s="20"/>
      <c r="C13" s="29"/>
      <c r="D13" s="39"/>
      <c r="E13" s="46"/>
      <c r="F13" s="46"/>
      <c r="G13" s="55"/>
      <c r="H13" s="46"/>
      <c r="I13" s="46"/>
      <c r="J13" s="46"/>
      <c r="K13" s="76" t="str">
        <f t="shared" si="0"/>
        <v/>
      </c>
      <c r="L13" s="80"/>
      <c r="M13" s="85"/>
      <c r="O13" s="90"/>
      <c r="P13" s="90"/>
      <c r="Q13" s="90"/>
      <c r="R13" s="90"/>
      <c r="V13" s="118"/>
    </row>
    <row r="14" spans="1:49" ht="17.25" customHeight="1">
      <c r="A14" s="6" t="s">
        <v>98</v>
      </c>
      <c r="B14" s="20"/>
      <c r="C14" s="29"/>
      <c r="D14" s="39"/>
      <c r="E14" s="46"/>
      <c r="F14" s="46"/>
      <c r="G14" s="55"/>
      <c r="H14" s="46"/>
      <c r="I14" s="46"/>
      <c r="J14" s="46"/>
      <c r="K14" s="76" t="str">
        <f t="shared" si="0"/>
        <v/>
      </c>
      <c r="L14" s="80"/>
      <c r="M14" s="85"/>
      <c r="O14" s="90"/>
      <c r="P14" s="90"/>
      <c r="Q14" s="90"/>
      <c r="R14" s="90"/>
      <c r="V14" s="65"/>
    </row>
    <row r="15" spans="1:49" ht="17.25" customHeight="1">
      <c r="A15" s="7" t="s">
        <v>99</v>
      </c>
      <c r="B15" s="21"/>
      <c r="C15" s="30"/>
      <c r="D15" s="39"/>
      <c r="E15" s="46"/>
      <c r="F15" s="46"/>
      <c r="G15" s="55"/>
      <c r="H15" s="46"/>
      <c r="I15" s="46"/>
      <c r="J15" s="46"/>
      <c r="K15" s="76" t="str">
        <f t="shared" si="0"/>
        <v/>
      </c>
      <c r="L15" s="80"/>
      <c r="M15" s="85"/>
      <c r="O15" s="90"/>
      <c r="P15" s="90"/>
      <c r="Q15" s="90"/>
      <c r="R15" s="90"/>
      <c r="V15" s="65"/>
    </row>
    <row r="16" spans="1:49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1"/>
      <c r="P16" s="91"/>
      <c r="Q16" s="91"/>
      <c r="R16" s="91"/>
    </row>
    <row r="17" spans="1:50" s="2" customFormat="1" ht="13.5" customHeight="1">
      <c r="A17" s="9"/>
      <c r="B17" s="22" t="s">
        <v>41</v>
      </c>
      <c r="C17" s="31"/>
      <c r="D17" s="31"/>
      <c r="E17" s="31"/>
      <c r="F17" s="31"/>
      <c r="G17" s="31"/>
      <c r="H17" s="31"/>
      <c r="I17" s="31"/>
      <c r="J17" s="68"/>
      <c r="K17" s="32" t="s">
        <v>100</v>
      </c>
      <c r="L17" s="81" t="s">
        <v>101</v>
      </c>
      <c r="M17" s="86"/>
      <c r="N17" s="88"/>
      <c r="O17" s="81" t="s">
        <v>111</v>
      </c>
      <c r="P17" s="86"/>
      <c r="Q17" s="86"/>
      <c r="R17" s="88"/>
      <c r="S17" s="95" t="s">
        <v>33</v>
      </c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34"/>
      <c r="AX17" s="2"/>
    </row>
    <row r="18" spans="1:50" s="2" customFormat="1" ht="13.5" customHeight="1">
      <c r="A18" s="10"/>
      <c r="B18" s="23" t="s">
        <v>102</v>
      </c>
      <c r="C18" s="32" t="s">
        <v>103</v>
      </c>
      <c r="D18" s="40" t="s">
        <v>25</v>
      </c>
      <c r="E18" s="47"/>
      <c r="F18" s="47"/>
      <c r="G18" s="47"/>
      <c r="H18" s="47"/>
      <c r="I18" s="60"/>
      <c r="J18" s="69"/>
      <c r="K18" s="77"/>
      <c r="L18" s="23" t="s">
        <v>19</v>
      </c>
      <c r="M18" s="23" t="s">
        <v>44</v>
      </c>
      <c r="N18" s="23" t="s">
        <v>101</v>
      </c>
      <c r="O18" s="92" t="s">
        <v>104</v>
      </c>
      <c r="P18" s="92" t="s">
        <v>105</v>
      </c>
      <c r="Q18" s="92" t="s">
        <v>106</v>
      </c>
      <c r="R18" s="92" t="s">
        <v>111</v>
      </c>
      <c r="S18" s="96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35"/>
      <c r="AX18" s="2"/>
    </row>
    <row r="19" spans="1:50" s="2" customFormat="1" ht="26.25" customHeight="1">
      <c r="A19" s="11"/>
      <c r="B19" s="24"/>
      <c r="C19" s="33"/>
      <c r="D19" s="41" t="s">
        <v>23</v>
      </c>
      <c r="E19" s="48" t="s">
        <v>11</v>
      </c>
      <c r="F19" s="48" t="s">
        <v>28</v>
      </c>
      <c r="G19" s="48" t="s">
        <v>107</v>
      </c>
      <c r="H19" s="48" t="s">
        <v>108</v>
      </c>
      <c r="I19" s="48" t="s">
        <v>109</v>
      </c>
      <c r="J19" s="70"/>
      <c r="K19" s="78"/>
      <c r="L19" s="24"/>
      <c r="M19" s="24"/>
      <c r="N19" s="24"/>
      <c r="O19" s="24"/>
      <c r="P19" s="24"/>
      <c r="Q19" s="24"/>
      <c r="R19" s="24"/>
      <c r="S19" s="97" t="s">
        <v>52</v>
      </c>
      <c r="T19" s="105" t="s">
        <v>15</v>
      </c>
      <c r="U19" s="105" t="s">
        <v>54</v>
      </c>
      <c r="V19" s="105" t="s">
        <v>46</v>
      </c>
      <c r="W19" s="105" t="s">
        <v>55</v>
      </c>
      <c r="X19" s="105" t="s">
        <v>57</v>
      </c>
      <c r="Y19" s="105" t="s">
        <v>21</v>
      </c>
      <c r="Z19" s="105" t="s">
        <v>58</v>
      </c>
      <c r="AA19" s="105" t="s">
        <v>56</v>
      </c>
      <c r="AB19" s="105" t="s">
        <v>59</v>
      </c>
      <c r="AC19" s="105" t="s">
        <v>60</v>
      </c>
      <c r="AD19" s="105" t="s">
        <v>61</v>
      </c>
      <c r="AE19" s="105" t="s">
        <v>62</v>
      </c>
      <c r="AF19" s="105" t="s">
        <v>63</v>
      </c>
      <c r="AG19" s="105" t="s">
        <v>64</v>
      </c>
      <c r="AH19" s="105" t="s">
        <v>35</v>
      </c>
      <c r="AI19" s="105" t="s">
        <v>16</v>
      </c>
      <c r="AJ19" s="105" t="s">
        <v>40</v>
      </c>
      <c r="AK19" s="105" t="s">
        <v>51</v>
      </c>
      <c r="AL19" s="105" t="s">
        <v>43</v>
      </c>
      <c r="AM19" s="105" t="s">
        <v>22</v>
      </c>
      <c r="AN19" s="105" t="s">
        <v>65</v>
      </c>
      <c r="AO19" s="105" t="s">
        <v>36</v>
      </c>
      <c r="AP19" s="105" t="s">
        <v>67</v>
      </c>
      <c r="AQ19" s="105" t="s">
        <v>66</v>
      </c>
      <c r="AR19" s="105" t="s">
        <v>29</v>
      </c>
      <c r="AS19" s="105" t="s">
        <v>68</v>
      </c>
      <c r="AT19" s="105" t="s">
        <v>53</v>
      </c>
      <c r="AU19" s="105" t="s">
        <v>69</v>
      </c>
      <c r="AV19" s="105" t="s">
        <v>48</v>
      </c>
      <c r="AW19" s="136" t="s">
        <v>70</v>
      </c>
      <c r="AX19" s="2"/>
    </row>
    <row r="20" spans="1:50">
      <c r="A20" s="12">
        <v>45748</v>
      </c>
      <c r="B20" s="25"/>
      <c r="C20" s="34"/>
      <c r="D20" s="42"/>
      <c r="E20" s="49"/>
      <c r="F20" s="49"/>
      <c r="G20" s="49"/>
      <c r="H20" s="50"/>
      <c r="I20" s="61"/>
      <c r="J20" s="71">
        <f t="shared" ref="J20:J32" si="1">B20-D20-E20-F20-G20-H20-I20</f>
        <v>0</v>
      </c>
      <c r="K20" s="79">
        <f t="shared" ref="K20:K31" si="2">COUNTIF(S20:AW20,"●")</f>
        <v>0</v>
      </c>
      <c r="L20" s="82">
        <f t="shared" ref="L20:L32" si="3">IFERROR(K20/J20,0)</f>
        <v>0</v>
      </c>
      <c r="M20" s="35"/>
      <c r="N20" s="79" t="str">
        <f t="shared" ref="N20:N31" si="4">IF(L20&gt;=0.285,"●",IF(AND(L20&lt;0.285,M20="●"),"●",""))</f>
        <v/>
      </c>
      <c r="O20" s="93"/>
      <c r="P20" s="93"/>
      <c r="Q20" s="93"/>
      <c r="R20" s="93"/>
      <c r="S20" s="98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37"/>
      <c r="AX20" s="145">
        <f t="shared" ref="AX20:AX31" si="5">A20</f>
        <v>45748</v>
      </c>
    </row>
    <row r="21" spans="1:50">
      <c r="A21" s="13" t="s">
        <v>73</v>
      </c>
      <c r="B21" s="25"/>
      <c r="C21" s="35"/>
      <c r="D21" s="43"/>
      <c r="E21" s="50"/>
      <c r="F21" s="50"/>
      <c r="G21" s="50"/>
      <c r="H21" s="50"/>
      <c r="I21" s="61"/>
      <c r="J21" s="71">
        <f t="shared" si="1"/>
        <v>0</v>
      </c>
      <c r="K21" s="79">
        <f t="shared" si="2"/>
        <v>0</v>
      </c>
      <c r="L21" s="82">
        <f t="shared" si="3"/>
        <v>0</v>
      </c>
      <c r="M21" s="35"/>
      <c r="N21" s="79" t="str">
        <f t="shared" si="4"/>
        <v/>
      </c>
      <c r="O21" s="93"/>
      <c r="P21" s="93"/>
      <c r="Q21" s="93"/>
      <c r="R21" s="79" t="str">
        <f t="shared" ref="R21:R31" si="6">IF(O21=(P21+Q21),"●","")</f>
        <v>●</v>
      </c>
      <c r="S21" s="98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38"/>
      <c r="AX21" s="145" t="str">
        <f t="shared" si="5"/>
        <v>5月</v>
      </c>
    </row>
    <row r="22" spans="1:50">
      <c r="A22" s="13" t="s">
        <v>75</v>
      </c>
      <c r="B22" s="25"/>
      <c r="C22" s="35"/>
      <c r="D22" s="43"/>
      <c r="E22" s="50"/>
      <c r="F22" s="50"/>
      <c r="G22" s="50"/>
      <c r="H22" s="50"/>
      <c r="I22" s="61"/>
      <c r="J22" s="71">
        <f t="shared" si="1"/>
        <v>0</v>
      </c>
      <c r="K22" s="79">
        <f t="shared" si="2"/>
        <v>0</v>
      </c>
      <c r="L22" s="82">
        <f t="shared" si="3"/>
        <v>0</v>
      </c>
      <c r="M22" s="35"/>
      <c r="N22" s="79" t="str">
        <f t="shared" si="4"/>
        <v/>
      </c>
      <c r="O22" s="93"/>
      <c r="P22" s="93"/>
      <c r="Q22" s="93"/>
      <c r="R22" s="79" t="str">
        <f t="shared" si="6"/>
        <v>●</v>
      </c>
      <c r="S22" s="99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39"/>
      <c r="AX22" s="145" t="str">
        <f t="shared" si="5"/>
        <v>6月</v>
      </c>
    </row>
    <row r="23" spans="1:50">
      <c r="A23" s="13" t="s">
        <v>76</v>
      </c>
      <c r="B23" s="25"/>
      <c r="C23" s="35"/>
      <c r="D23" s="43"/>
      <c r="E23" s="50"/>
      <c r="F23" s="50"/>
      <c r="G23" s="50"/>
      <c r="H23" s="50"/>
      <c r="I23" s="61"/>
      <c r="J23" s="71">
        <f t="shared" si="1"/>
        <v>0</v>
      </c>
      <c r="K23" s="79">
        <f t="shared" si="2"/>
        <v>0</v>
      </c>
      <c r="L23" s="82">
        <f t="shared" si="3"/>
        <v>0</v>
      </c>
      <c r="M23" s="25"/>
      <c r="N23" s="79" t="str">
        <f t="shared" si="4"/>
        <v/>
      </c>
      <c r="O23" s="93"/>
      <c r="P23" s="93"/>
      <c r="Q23" s="93"/>
      <c r="R23" s="79" t="str">
        <f t="shared" si="6"/>
        <v>●</v>
      </c>
      <c r="S23" s="100"/>
      <c r="T23" s="108"/>
      <c r="U23" s="108"/>
      <c r="V23" s="108"/>
      <c r="W23" s="108"/>
      <c r="X23" s="108"/>
      <c r="Y23" s="108"/>
      <c r="Z23" s="121"/>
      <c r="AA23" s="108"/>
      <c r="AB23" s="123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40"/>
      <c r="AX23" s="145" t="str">
        <f t="shared" si="5"/>
        <v>7月</v>
      </c>
    </row>
    <row r="24" spans="1:50">
      <c r="A24" s="13" t="s">
        <v>77</v>
      </c>
      <c r="B24" s="25"/>
      <c r="C24" s="36"/>
      <c r="D24" s="43"/>
      <c r="E24" s="50"/>
      <c r="F24" s="50"/>
      <c r="G24" s="50"/>
      <c r="H24" s="50"/>
      <c r="I24" s="61"/>
      <c r="J24" s="71">
        <f t="shared" si="1"/>
        <v>0</v>
      </c>
      <c r="K24" s="79">
        <f t="shared" si="2"/>
        <v>0</v>
      </c>
      <c r="L24" s="82">
        <f t="shared" si="3"/>
        <v>0</v>
      </c>
      <c r="M24" s="25"/>
      <c r="N24" s="79" t="str">
        <f t="shared" si="4"/>
        <v/>
      </c>
      <c r="O24" s="93"/>
      <c r="P24" s="93"/>
      <c r="Q24" s="93"/>
      <c r="R24" s="79" t="str">
        <f t="shared" si="6"/>
        <v>●</v>
      </c>
      <c r="S24" s="100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40"/>
      <c r="AX24" s="145" t="str">
        <f t="shared" si="5"/>
        <v>8月</v>
      </c>
    </row>
    <row r="25" spans="1:50">
      <c r="A25" s="13" t="s">
        <v>78</v>
      </c>
      <c r="B25" s="25"/>
      <c r="C25" s="36"/>
      <c r="D25" s="43"/>
      <c r="E25" s="50"/>
      <c r="F25" s="50"/>
      <c r="G25" s="50"/>
      <c r="H25" s="50"/>
      <c r="I25" s="61"/>
      <c r="J25" s="71">
        <f t="shared" si="1"/>
        <v>0</v>
      </c>
      <c r="K25" s="79">
        <f t="shared" si="2"/>
        <v>0</v>
      </c>
      <c r="L25" s="82">
        <f t="shared" si="3"/>
        <v>0</v>
      </c>
      <c r="M25" s="25"/>
      <c r="N25" s="79" t="str">
        <f t="shared" si="4"/>
        <v/>
      </c>
      <c r="O25" s="93"/>
      <c r="P25" s="93"/>
      <c r="Q25" s="93"/>
      <c r="R25" s="79" t="str">
        <f t="shared" si="6"/>
        <v>●</v>
      </c>
      <c r="S25" s="100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41"/>
      <c r="AX25" s="145" t="str">
        <f t="shared" si="5"/>
        <v>9月</v>
      </c>
    </row>
    <row r="26" spans="1:50">
      <c r="A26" s="13" t="s">
        <v>79</v>
      </c>
      <c r="B26" s="25"/>
      <c r="C26" s="36"/>
      <c r="D26" s="43"/>
      <c r="E26" s="50"/>
      <c r="F26" s="50"/>
      <c r="G26" s="50"/>
      <c r="H26" s="50"/>
      <c r="I26" s="61"/>
      <c r="J26" s="71">
        <f t="shared" si="1"/>
        <v>0</v>
      </c>
      <c r="K26" s="79">
        <f t="shared" si="2"/>
        <v>0</v>
      </c>
      <c r="L26" s="82">
        <f t="shared" si="3"/>
        <v>0</v>
      </c>
      <c r="M26" s="25"/>
      <c r="N26" s="79" t="str">
        <f t="shared" si="4"/>
        <v/>
      </c>
      <c r="O26" s="93"/>
      <c r="P26" s="93"/>
      <c r="Q26" s="93"/>
      <c r="R26" s="79" t="str">
        <f t="shared" si="6"/>
        <v>●</v>
      </c>
      <c r="S26" s="100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40"/>
      <c r="AX26" s="145" t="str">
        <f t="shared" si="5"/>
        <v>10月</v>
      </c>
    </row>
    <row r="27" spans="1:50">
      <c r="A27" s="13" t="s">
        <v>80</v>
      </c>
      <c r="B27" s="25"/>
      <c r="C27" s="36"/>
      <c r="D27" s="43"/>
      <c r="E27" s="50"/>
      <c r="F27" s="50"/>
      <c r="G27" s="50"/>
      <c r="H27" s="50"/>
      <c r="I27" s="61"/>
      <c r="J27" s="71">
        <f t="shared" si="1"/>
        <v>0</v>
      </c>
      <c r="K27" s="79">
        <f t="shared" si="2"/>
        <v>0</v>
      </c>
      <c r="L27" s="82">
        <f t="shared" si="3"/>
        <v>0</v>
      </c>
      <c r="M27" s="25"/>
      <c r="N27" s="79" t="str">
        <f t="shared" si="4"/>
        <v/>
      </c>
      <c r="O27" s="93"/>
      <c r="P27" s="93"/>
      <c r="Q27" s="93"/>
      <c r="R27" s="79" t="str">
        <f t="shared" si="6"/>
        <v>●</v>
      </c>
      <c r="S27" s="100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41"/>
      <c r="AX27" s="145" t="str">
        <f t="shared" si="5"/>
        <v>11月</v>
      </c>
    </row>
    <row r="28" spans="1:50">
      <c r="A28" s="13" t="s">
        <v>81</v>
      </c>
      <c r="B28" s="25"/>
      <c r="C28" s="36"/>
      <c r="D28" s="43"/>
      <c r="E28" s="50"/>
      <c r="F28" s="50"/>
      <c r="G28" s="50"/>
      <c r="H28" s="50"/>
      <c r="I28" s="61"/>
      <c r="J28" s="71">
        <f t="shared" si="1"/>
        <v>0</v>
      </c>
      <c r="K28" s="79">
        <f t="shared" si="2"/>
        <v>0</v>
      </c>
      <c r="L28" s="82">
        <f t="shared" si="3"/>
        <v>0</v>
      </c>
      <c r="M28" s="25"/>
      <c r="N28" s="79" t="str">
        <f t="shared" si="4"/>
        <v/>
      </c>
      <c r="O28" s="93"/>
      <c r="P28" s="93"/>
      <c r="Q28" s="93"/>
      <c r="R28" s="79" t="str">
        <f t="shared" si="6"/>
        <v>●</v>
      </c>
      <c r="S28" s="100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40"/>
      <c r="AX28" s="145" t="str">
        <f t="shared" si="5"/>
        <v>12月</v>
      </c>
    </row>
    <row r="29" spans="1:50">
      <c r="A29" s="12">
        <v>46023</v>
      </c>
      <c r="B29" s="25"/>
      <c r="C29" s="36"/>
      <c r="D29" s="43"/>
      <c r="E29" s="50"/>
      <c r="F29" s="50"/>
      <c r="G29" s="50"/>
      <c r="H29" s="50"/>
      <c r="I29" s="61"/>
      <c r="J29" s="71">
        <f t="shared" si="1"/>
        <v>0</v>
      </c>
      <c r="K29" s="79">
        <f t="shared" si="2"/>
        <v>0</v>
      </c>
      <c r="L29" s="82">
        <f t="shared" si="3"/>
        <v>0</v>
      </c>
      <c r="M29" s="25"/>
      <c r="N29" s="79" t="str">
        <f t="shared" si="4"/>
        <v/>
      </c>
      <c r="O29" s="93"/>
      <c r="P29" s="93"/>
      <c r="Q29" s="93"/>
      <c r="R29" s="79" t="str">
        <f t="shared" si="6"/>
        <v>●</v>
      </c>
      <c r="S29" s="100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40"/>
      <c r="AX29" s="145">
        <f t="shared" si="5"/>
        <v>46023</v>
      </c>
    </row>
    <row r="30" spans="1:50">
      <c r="A30" s="13" t="s">
        <v>82</v>
      </c>
      <c r="B30" s="25"/>
      <c r="C30" s="35"/>
      <c r="D30" s="43"/>
      <c r="E30" s="50"/>
      <c r="F30" s="50"/>
      <c r="G30" s="50"/>
      <c r="H30" s="50"/>
      <c r="I30" s="61"/>
      <c r="J30" s="71">
        <f t="shared" si="1"/>
        <v>0</v>
      </c>
      <c r="K30" s="79">
        <f t="shared" si="2"/>
        <v>0</v>
      </c>
      <c r="L30" s="82">
        <f t="shared" si="3"/>
        <v>0</v>
      </c>
      <c r="M30" s="25"/>
      <c r="N30" s="79" t="str">
        <f t="shared" si="4"/>
        <v/>
      </c>
      <c r="O30" s="93"/>
      <c r="P30" s="93"/>
      <c r="Q30" s="93"/>
      <c r="R30" s="79" t="str">
        <f t="shared" si="6"/>
        <v>●</v>
      </c>
      <c r="S30" s="100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23"/>
      <c r="AE30" s="108"/>
      <c r="AF30" s="108"/>
      <c r="AG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29"/>
      <c r="AV30" s="129"/>
      <c r="AW30" s="142"/>
      <c r="AX30" s="145" t="str">
        <f t="shared" si="5"/>
        <v>2月</v>
      </c>
    </row>
    <row r="31" spans="1:50" ht="14.25">
      <c r="A31" s="14" t="s">
        <v>83</v>
      </c>
      <c r="B31" s="26"/>
      <c r="C31" s="37"/>
      <c r="D31" s="44"/>
      <c r="E31" s="51"/>
      <c r="F31" s="51"/>
      <c r="G31" s="51"/>
      <c r="H31" s="51"/>
      <c r="I31" s="62"/>
      <c r="J31" s="72">
        <f t="shared" si="1"/>
        <v>0</v>
      </c>
      <c r="K31" s="79">
        <f t="shared" si="2"/>
        <v>0</v>
      </c>
      <c r="L31" s="83">
        <f t="shared" si="3"/>
        <v>0</v>
      </c>
      <c r="M31" s="37"/>
      <c r="N31" s="79" t="str">
        <f t="shared" si="4"/>
        <v/>
      </c>
      <c r="O31" s="93"/>
      <c r="P31" s="93"/>
      <c r="Q31" s="93"/>
      <c r="R31" s="79" t="str">
        <f t="shared" si="6"/>
        <v>●</v>
      </c>
      <c r="S31" s="101"/>
      <c r="T31" s="109"/>
      <c r="U31" s="109"/>
      <c r="V31" s="109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26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43"/>
      <c r="AX31" s="145" t="str">
        <f t="shared" si="5"/>
        <v>3月</v>
      </c>
    </row>
    <row r="32" spans="1:50" ht="18.75" customHeight="1">
      <c r="A32" s="15" t="s">
        <v>84</v>
      </c>
      <c r="B32" s="27">
        <f t="shared" ref="B32:I32" si="7">SUM(B20:B31)</f>
        <v>0</v>
      </c>
      <c r="C32" s="38">
        <f t="shared" si="7"/>
        <v>0</v>
      </c>
      <c r="D32" s="45">
        <f t="shared" si="7"/>
        <v>0</v>
      </c>
      <c r="E32" s="52">
        <f t="shared" si="7"/>
        <v>0</v>
      </c>
      <c r="F32" s="52">
        <f t="shared" si="7"/>
        <v>0</v>
      </c>
      <c r="G32" s="52">
        <f t="shared" si="7"/>
        <v>0</v>
      </c>
      <c r="H32" s="52">
        <f t="shared" si="7"/>
        <v>0</v>
      </c>
      <c r="I32" s="63">
        <f t="shared" si="7"/>
        <v>0</v>
      </c>
      <c r="J32" s="73">
        <f t="shared" si="1"/>
        <v>0</v>
      </c>
      <c r="K32" s="27">
        <f>SUM(K21:K31)</f>
        <v>0</v>
      </c>
      <c r="L32" s="84">
        <f t="shared" si="3"/>
        <v>0</v>
      </c>
      <c r="M32" s="87"/>
      <c r="N32" s="89" t="str">
        <f>IF(COUNTA(N21:N31)=COUNTIF(N21:N31,"●"),"達成","未達成")</f>
        <v>未達成</v>
      </c>
      <c r="O32" s="87"/>
      <c r="P32" s="94"/>
      <c r="Q32" s="89"/>
      <c r="R32" s="89" t="str">
        <f>IF(COUNTA(R21:R31)=COUNTIF(R21:R31,"●"),"達成","未達成")</f>
        <v>達成</v>
      </c>
      <c r="S32" s="102" t="s">
        <v>85</v>
      </c>
      <c r="T32" s="110"/>
      <c r="U32" s="110"/>
      <c r="V32" s="110"/>
      <c r="W32" s="110"/>
      <c r="X32" s="110"/>
      <c r="Y32" s="120" t="str">
        <f>IF(AND(N32="達成",R32="達成"),"週単位の週休２日",IF(AND(N32="達成",L32&gt;=0.285),"月単位の週休２日","週休２日未達成"))</f>
        <v>週休２日未達成</v>
      </c>
      <c r="Z32" s="120"/>
      <c r="AA32" s="120"/>
      <c r="AB32" s="120"/>
      <c r="AC32" s="120"/>
      <c r="AD32" s="124"/>
      <c r="AE32" s="124"/>
      <c r="AF32" s="125"/>
      <c r="AG32" s="125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44"/>
    </row>
    <row r="33" spans="1:28">
      <c r="A33" s="16" t="s">
        <v>86</v>
      </c>
    </row>
    <row r="34" spans="1:28">
      <c r="U34" s="115"/>
      <c r="V34" s="1" t="s">
        <v>10</v>
      </c>
      <c r="AA34" s="122"/>
      <c r="AB34" s="1" t="s">
        <v>89</v>
      </c>
    </row>
  </sheetData>
  <mergeCells count="52">
    <mergeCell ref="A3:AW3"/>
    <mergeCell ref="B5:J5"/>
    <mergeCell ref="B6:J6"/>
    <mergeCell ref="A8:C8"/>
    <mergeCell ref="D8:F8"/>
    <mergeCell ref="A9:C9"/>
    <mergeCell ref="D9:F9"/>
    <mergeCell ref="A10:C10"/>
    <mergeCell ref="D10:F10"/>
    <mergeCell ref="H10:J10"/>
    <mergeCell ref="K10:L10"/>
    <mergeCell ref="A11:C11"/>
    <mergeCell ref="D11:F11"/>
    <mergeCell ref="H11:J11"/>
    <mergeCell ref="K11:L11"/>
    <mergeCell ref="A12:C12"/>
    <mergeCell ref="D12:F12"/>
    <mergeCell ref="H12:J12"/>
    <mergeCell ref="K12:L12"/>
    <mergeCell ref="A13:C13"/>
    <mergeCell ref="D13:F13"/>
    <mergeCell ref="H13:J13"/>
    <mergeCell ref="K13:L13"/>
    <mergeCell ref="A14:C14"/>
    <mergeCell ref="D14:F14"/>
    <mergeCell ref="H14:J14"/>
    <mergeCell ref="K14:L14"/>
    <mergeCell ref="A15:C15"/>
    <mergeCell ref="D15:F15"/>
    <mergeCell ref="H15:J15"/>
    <mergeCell ref="K15:L15"/>
    <mergeCell ref="A16:N16"/>
    <mergeCell ref="B17:J17"/>
    <mergeCell ref="L17:N17"/>
    <mergeCell ref="O17:R17"/>
    <mergeCell ref="D18:I18"/>
    <mergeCell ref="S32:X32"/>
    <mergeCell ref="G8:H9"/>
    <mergeCell ref="I8:J9"/>
    <mergeCell ref="A17:A19"/>
    <mergeCell ref="K17:K19"/>
    <mergeCell ref="S17:AW18"/>
    <mergeCell ref="B18:B19"/>
    <mergeCell ref="C18:C19"/>
    <mergeCell ref="J18:J19"/>
    <mergeCell ref="L18:L19"/>
    <mergeCell ref="M18:M19"/>
    <mergeCell ref="N18:N19"/>
    <mergeCell ref="O18:O19"/>
    <mergeCell ref="P18:P19"/>
    <mergeCell ref="Q18:Q19"/>
    <mergeCell ref="R18:R19"/>
  </mergeCells>
  <phoneticPr fontId="1"/>
  <pageMargins left="0.39370078740157483" right="0.23622047244094491" top="0.86614173228346458" bottom="0.6692913385826772" header="0" footer="0"/>
  <pageSetup paperSize="9" scale="73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2:AX34"/>
  <sheetViews>
    <sheetView showGridLines="0" zoomScaleSheetLayoutView="100" workbookViewId="0">
      <selection activeCell="R18" sqref="R18:R19"/>
    </sheetView>
  </sheetViews>
  <sheetFormatPr defaultColWidth="9" defaultRowHeight="13.2"/>
  <cols>
    <col min="1" max="1" width="9.5" style="1" customWidth="1"/>
    <col min="2" max="5" width="5.5" style="1" customWidth="1"/>
    <col min="6" max="6" width="7" style="1" bestFit="1" customWidth="1"/>
    <col min="7" max="18" width="5.5" style="1" customWidth="1"/>
    <col min="19" max="49" width="2.19921875" style="1" customWidth="1"/>
    <col min="50" max="50" width="10.19921875" style="1" bestFit="1" customWidth="1"/>
    <col min="51" max="16384" width="9" style="1"/>
  </cols>
  <sheetData>
    <row r="2" spans="1:49" ht="19.2">
      <c r="A2" s="3" t="s">
        <v>90</v>
      </c>
      <c r="B2" s="17" t="s">
        <v>0</v>
      </c>
      <c r="K2" s="74"/>
      <c r="L2" s="74"/>
      <c r="M2" s="74"/>
      <c r="N2" s="74"/>
      <c r="O2" s="74"/>
      <c r="P2" s="74"/>
      <c r="Q2" s="74"/>
      <c r="R2" s="74"/>
      <c r="AW2" s="130" t="s">
        <v>3</v>
      </c>
    </row>
    <row r="3" spans="1:49" ht="24" customHeight="1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5" spans="1:49" ht="17.25" customHeight="1">
      <c r="A5" s="5" t="s">
        <v>94</v>
      </c>
      <c r="B5" s="18" t="s">
        <v>71</v>
      </c>
      <c r="C5" s="28"/>
      <c r="D5" s="28"/>
      <c r="E5" s="28"/>
      <c r="F5" s="28"/>
      <c r="G5" s="28"/>
      <c r="H5" s="28"/>
      <c r="I5" s="28"/>
      <c r="J5" s="64"/>
      <c r="V5" s="65"/>
    </row>
    <row r="6" spans="1:49" ht="17.25" customHeight="1">
      <c r="A6" s="5" t="s">
        <v>9</v>
      </c>
      <c r="B6" s="18" t="s">
        <v>110</v>
      </c>
      <c r="C6" s="28"/>
      <c r="D6" s="28"/>
      <c r="E6" s="28"/>
      <c r="F6" s="28"/>
      <c r="G6" s="28"/>
      <c r="H6" s="28"/>
      <c r="I6" s="28"/>
      <c r="J6" s="64"/>
      <c r="U6" s="111" t="s">
        <v>27</v>
      </c>
      <c r="V6" s="116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31"/>
    </row>
    <row r="7" spans="1:49">
      <c r="B7" s="19"/>
      <c r="D7" s="19"/>
      <c r="E7" s="19"/>
      <c r="J7" s="65"/>
      <c r="U7" s="112"/>
      <c r="V7" s="118" t="s">
        <v>112</v>
      </c>
      <c r="AW7" s="132"/>
    </row>
    <row r="8" spans="1:49" ht="17.25" customHeight="1">
      <c r="A8" s="6" t="s">
        <v>4</v>
      </c>
      <c r="B8" s="20"/>
      <c r="C8" s="29"/>
      <c r="D8" s="39">
        <v>43971</v>
      </c>
      <c r="E8" s="46"/>
      <c r="F8" s="46"/>
      <c r="G8" s="53" t="s">
        <v>95</v>
      </c>
      <c r="H8" s="56"/>
      <c r="I8" s="58">
        <f>IF(D10="","",1+D9-D8)</f>
        <v>300</v>
      </c>
      <c r="J8" s="66"/>
      <c r="K8" s="75"/>
      <c r="L8" s="75"/>
      <c r="M8" s="75"/>
      <c r="N8" s="75"/>
      <c r="O8" s="75"/>
      <c r="P8" s="75"/>
      <c r="Q8" s="75"/>
      <c r="R8" s="75"/>
      <c r="U8" s="112"/>
      <c r="V8" s="118" t="s">
        <v>96</v>
      </c>
      <c r="AW8" s="132"/>
    </row>
    <row r="9" spans="1:49" ht="17.25" customHeight="1">
      <c r="A9" s="6" t="s">
        <v>20</v>
      </c>
      <c r="B9" s="20"/>
      <c r="C9" s="29"/>
      <c r="D9" s="39">
        <v>44270</v>
      </c>
      <c r="E9" s="46"/>
      <c r="F9" s="46"/>
      <c r="G9" s="54"/>
      <c r="H9" s="57"/>
      <c r="I9" s="59"/>
      <c r="J9" s="67"/>
      <c r="K9" s="75"/>
      <c r="L9" s="75"/>
      <c r="M9" s="75"/>
      <c r="N9" s="75"/>
      <c r="O9" s="75"/>
      <c r="P9" s="75"/>
      <c r="Q9" s="75"/>
      <c r="R9" s="75"/>
      <c r="U9" s="113"/>
      <c r="V9" s="117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33"/>
    </row>
    <row r="10" spans="1:49" ht="17.25" customHeight="1">
      <c r="A10" s="6" t="s">
        <v>97</v>
      </c>
      <c r="B10" s="20"/>
      <c r="C10" s="29"/>
      <c r="D10" s="39">
        <v>44056</v>
      </c>
      <c r="E10" s="46"/>
      <c r="F10" s="46"/>
      <c r="G10" s="55" t="s">
        <v>26</v>
      </c>
      <c r="H10" s="46">
        <v>44058</v>
      </c>
      <c r="I10" s="46"/>
      <c r="J10" s="46"/>
      <c r="K10" s="76">
        <f t="shared" ref="K10:K15" si="0">IF(D10="","",1+H10-D10)</f>
        <v>3</v>
      </c>
      <c r="L10" s="80"/>
      <c r="M10" s="85"/>
      <c r="O10" s="90"/>
      <c r="P10" s="90"/>
      <c r="Q10" s="90"/>
      <c r="R10" s="90"/>
      <c r="U10" s="114"/>
      <c r="V10" s="116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</row>
    <row r="11" spans="1:49" ht="17.25" customHeight="1">
      <c r="A11" s="6" t="s">
        <v>11</v>
      </c>
      <c r="B11" s="20"/>
      <c r="C11" s="29"/>
      <c r="D11" s="39">
        <v>44194</v>
      </c>
      <c r="E11" s="46"/>
      <c r="F11" s="46"/>
      <c r="G11" s="55" t="s">
        <v>26</v>
      </c>
      <c r="H11" s="46">
        <v>44199</v>
      </c>
      <c r="I11" s="46"/>
      <c r="J11" s="46"/>
      <c r="K11" s="76">
        <f t="shared" si="0"/>
        <v>6</v>
      </c>
      <c r="L11" s="80"/>
      <c r="M11" s="85"/>
      <c r="O11" s="90"/>
      <c r="P11" s="90"/>
      <c r="Q11" s="90"/>
      <c r="R11" s="90"/>
      <c r="V11" s="118"/>
    </row>
    <row r="12" spans="1:49" ht="17.25" customHeight="1">
      <c r="A12" s="6" t="s">
        <v>30</v>
      </c>
      <c r="B12" s="20"/>
      <c r="C12" s="29"/>
      <c r="D12" s="39"/>
      <c r="E12" s="46"/>
      <c r="F12" s="46"/>
      <c r="G12" s="55"/>
      <c r="H12" s="46"/>
      <c r="I12" s="46"/>
      <c r="J12" s="46"/>
      <c r="K12" s="76" t="str">
        <f t="shared" si="0"/>
        <v/>
      </c>
      <c r="L12" s="80"/>
      <c r="M12" s="85"/>
      <c r="O12" s="90"/>
      <c r="P12" s="90"/>
      <c r="Q12" s="90"/>
      <c r="R12" s="90"/>
      <c r="V12" s="118"/>
    </row>
    <row r="13" spans="1:49" ht="17.25" customHeight="1">
      <c r="A13" s="6" t="s">
        <v>34</v>
      </c>
      <c r="B13" s="20"/>
      <c r="C13" s="29"/>
      <c r="D13" s="39"/>
      <c r="E13" s="46"/>
      <c r="F13" s="46"/>
      <c r="G13" s="55"/>
      <c r="H13" s="46"/>
      <c r="I13" s="46"/>
      <c r="J13" s="46"/>
      <c r="K13" s="76" t="str">
        <f t="shared" si="0"/>
        <v/>
      </c>
      <c r="L13" s="80"/>
      <c r="M13" s="85"/>
      <c r="O13" s="90"/>
      <c r="P13" s="90"/>
      <c r="Q13" s="90"/>
      <c r="R13" s="90"/>
      <c r="V13" s="118"/>
    </row>
    <row r="14" spans="1:49" ht="17.25" customHeight="1">
      <c r="A14" s="6" t="s">
        <v>98</v>
      </c>
      <c r="B14" s="20"/>
      <c r="C14" s="29"/>
      <c r="D14" s="39"/>
      <c r="E14" s="46"/>
      <c r="F14" s="46"/>
      <c r="G14" s="55"/>
      <c r="H14" s="46"/>
      <c r="I14" s="46"/>
      <c r="J14" s="46"/>
      <c r="K14" s="76" t="str">
        <f t="shared" si="0"/>
        <v/>
      </c>
      <c r="L14" s="80"/>
      <c r="M14" s="85"/>
      <c r="O14" s="90"/>
      <c r="P14" s="90"/>
      <c r="Q14" s="90"/>
      <c r="R14" s="90"/>
      <c r="V14" s="65"/>
    </row>
    <row r="15" spans="1:49" ht="17.25" customHeight="1">
      <c r="A15" s="7" t="s">
        <v>99</v>
      </c>
      <c r="B15" s="21"/>
      <c r="C15" s="30"/>
      <c r="D15" s="39"/>
      <c r="E15" s="46"/>
      <c r="F15" s="46"/>
      <c r="G15" s="55"/>
      <c r="H15" s="46"/>
      <c r="I15" s="46"/>
      <c r="J15" s="46"/>
      <c r="K15" s="76" t="str">
        <f t="shared" si="0"/>
        <v/>
      </c>
      <c r="L15" s="80"/>
      <c r="M15" s="85"/>
      <c r="O15" s="90"/>
      <c r="P15" s="90"/>
      <c r="Q15" s="90"/>
      <c r="R15" s="90"/>
      <c r="V15" s="65"/>
    </row>
    <row r="16" spans="1:49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1"/>
      <c r="P16" s="91"/>
      <c r="Q16" s="91"/>
      <c r="R16" s="91"/>
    </row>
    <row r="17" spans="1:50" s="2" customFormat="1" ht="13.5" customHeight="1">
      <c r="A17" s="9"/>
      <c r="B17" s="22" t="s">
        <v>41</v>
      </c>
      <c r="C17" s="31"/>
      <c r="D17" s="31"/>
      <c r="E17" s="31"/>
      <c r="F17" s="31"/>
      <c r="G17" s="31"/>
      <c r="H17" s="31"/>
      <c r="I17" s="31"/>
      <c r="J17" s="68"/>
      <c r="K17" s="32" t="s">
        <v>100</v>
      </c>
      <c r="L17" s="81" t="s">
        <v>101</v>
      </c>
      <c r="M17" s="86"/>
      <c r="N17" s="88"/>
      <c r="O17" s="81" t="s">
        <v>111</v>
      </c>
      <c r="P17" s="86"/>
      <c r="Q17" s="86"/>
      <c r="R17" s="88"/>
      <c r="S17" s="95" t="s">
        <v>33</v>
      </c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34"/>
      <c r="AX17" s="2"/>
    </row>
    <row r="18" spans="1:50" s="2" customFormat="1" ht="13.5" customHeight="1">
      <c r="A18" s="10"/>
      <c r="B18" s="23" t="s">
        <v>102</v>
      </c>
      <c r="C18" s="32" t="s">
        <v>103</v>
      </c>
      <c r="D18" s="40" t="s">
        <v>25</v>
      </c>
      <c r="E18" s="47"/>
      <c r="F18" s="47"/>
      <c r="G18" s="47"/>
      <c r="H18" s="47"/>
      <c r="I18" s="60"/>
      <c r="J18" s="69"/>
      <c r="K18" s="77"/>
      <c r="L18" s="23" t="s">
        <v>19</v>
      </c>
      <c r="M18" s="23" t="s">
        <v>44</v>
      </c>
      <c r="N18" s="23" t="s">
        <v>101</v>
      </c>
      <c r="O18" s="92" t="s">
        <v>104</v>
      </c>
      <c r="P18" s="92" t="s">
        <v>105</v>
      </c>
      <c r="Q18" s="92" t="s">
        <v>106</v>
      </c>
      <c r="R18" s="92" t="s">
        <v>111</v>
      </c>
      <c r="S18" s="96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35"/>
      <c r="AX18" s="2"/>
    </row>
    <row r="19" spans="1:50" s="2" customFormat="1" ht="26.25" customHeight="1">
      <c r="A19" s="11"/>
      <c r="B19" s="24"/>
      <c r="C19" s="33"/>
      <c r="D19" s="41" t="s">
        <v>23</v>
      </c>
      <c r="E19" s="48" t="s">
        <v>11</v>
      </c>
      <c r="F19" s="48" t="s">
        <v>28</v>
      </c>
      <c r="G19" s="48" t="s">
        <v>107</v>
      </c>
      <c r="H19" s="48" t="s">
        <v>108</v>
      </c>
      <c r="I19" s="48" t="s">
        <v>109</v>
      </c>
      <c r="J19" s="70"/>
      <c r="K19" s="78"/>
      <c r="L19" s="24"/>
      <c r="M19" s="24"/>
      <c r="N19" s="24"/>
      <c r="O19" s="24"/>
      <c r="P19" s="24"/>
      <c r="Q19" s="24"/>
      <c r="R19" s="24"/>
      <c r="S19" s="146" t="s">
        <v>52</v>
      </c>
      <c r="T19" s="149" t="s">
        <v>15</v>
      </c>
      <c r="U19" s="149" t="s">
        <v>54</v>
      </c>
      <c r="V19" s="149" t="s">
        <v>46</v>
      </c>
      <c r="W19" s="149" t="s">
        <v>55</v>
      </c>
      <c r="X19" s="149" t="s">
        <v>57</v>
      </c>
      <c r="Y19" s="149" t="s">
        <v>21</v>
      </c>
      <c r="Z19" s="149" t="s">
        <v>58</v>
      </c>
      <c r="AA19" s="149" t="s">
        <v>56</v>
      </c>
      <c r="AB19" s="149" t="s">
        <v>59</v>
      </c>
      <c r="AC19" s="149" t="s">
        <v>60</v>
      </c>
      <c r="AD19" s="149" t="s">
        <v>61</v>
      </c>
      <c r="AE19" s="149" t="s">
        <v>62</v>
      </c>
      <c r="AF19" s="149" t="s">
        <v>63</v>
      </c>
      <c r="AG19" s="149" t="s">
        <v>64</v>
      </c>
      <c r="AH19" s="149" t="s">
        <v>35</v>
      </c>
      <c r="AI19" s="149" t="s">
        <v>16</v>
      </c>
      <c r="AJ19" s="149" t="s">
        <v>40</v>
      </c>
      <c r="AK19" s="149" t="s">
        <v>51</v>
      </c>
      <c r="AL19" s="149" t="s">
        <v>43</v>
      </c>
      <c r="AM19" s="149" t="s">
        <v>22</v>
      </c>
      <c r="AN19" s="149" t="s">
        <v>65</v>
      </c>
      <c r="AO19" s="149" t="s">
        <v>36</v>
      </c>
      <c r="AP19" s="149" t="s">
        <v>67</v>
      </c>
      <c r="AQ19" s="149" t="s">
        <v>66</v>
      </c>
      <c r="AR19" s="149" t="s">
        <v>29</v>
      </c>
      <c r="AS19" s="149" t="s">
        <v>68</v>
      </c>
      <c r="AT19" s="149" t="s">
        <v>53</v>
      </c>
      <c r="AU19" s="149" t="s">
        <v>69</v>
      </c>
      <c r="AV19" s="149" t="s">
        <v>48</v>
      </c>
      <c r="AW19" s="136" t="s">
        <v>70</v>
      </c>
      <c r="AX19" s="2"/>
    </row>
    <row r="20" spans="1:50">
      <c r="A20" s="12">
        <v>43922</v>
      </c>
      <c r="B20" s="25"/>
      <c r="C20" s="34"/>
      <c r="D20" s="42"/>
      <c r="E20" s="49"/>
      <c r="F20" s="49"/>
      <c r="G20" s="49"/>
      <c r="H20" s="50"/>
      <c r="I20" s="61"/>
      <c r="J20" s="71">
        <f t="shared" ref="J20:J32" si="1">B20-D20-E20-F20-G20-H20-I20</f>
        <v>0</v>
      </c>
      <c r="K20" s="79">
        <f t="shared" ref="K20:K31" si="2">COUNTIF(S20:AW20,"●")</f>
        <v>0</v>
      </c>
      <c r="L20" s="82">
        <f t="shared" ref="L20:L32" si="3">IFERROR(K20/J20,0)</f>
        <v>0</v>
      </c>
      <c r="M20" s="35"/>
      <c r="N20" s="79" t="str">
        <f t="shared" ref="N20:N31" si="4">IF(L20&gt;=0.285,"●",IF(AND(L20&lt;0.285,M20="●"),"●",""))</f>
        <v/>
      </c>
      <c r="O20" s="93"/>
      <c r="P20" s="93"/>
      <c r="Q20" s="93"/>
      <c r="R20" s="93"/>
      <c r="S20" s="147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41"/>
      <c r="AX20" s="145">
        <f t="shared" ref="AX20:AX31" si="5">A20</f>
        <v>43922</v>
      </c>
    </row>
    <row r="21" spans="1:50">
      <c r="A21" s="13" t="s">
        <v>73</v>
      </c>
      <c r="B21" s="25">
        <v>12</v>
      </c>
      <c r="C21" s="35">
        <v>4</v>
      </c>
      <c r="D21" s="43"/>
      <c r="E21" s="50"/>
      <c r="F21" s="50"/>
      <c r="G21" s="50"/>
      <c r="H21" s="50"/>
      <c r="I21" s="61"/>
      <c r="J21" s="71">
        <f t="shared" si="1"/>
        <v>12</v>
      </c>
      <c r="K21" s="79">
        <f t="shared" si="2"/>
        <v>4</v>
      </c>
      <c r="L21" s="82">
        <f t="shared" si="3"/>
        <v>0.33333333333333331</v>
      </c>
      <c r="M21" s="35" t="s">
        <v>74</v>
      </c>
      <c r="N21" s="79" t="str">
        <f t="shared" si="4"/>
        <v>●</v>
      </c>
      <c r="O21" s="93">
        <v>4</v>
      </c>
      <c r="P21" s="93">
        <v>4</v>
      </c>
      <c r="Q21" s="93">
        <v>0</v>
      </c>
      <c r="R21" s="79" t="str">
        <f t="shared" ref="R21:R31" si="6">IF(O21=(P21+Q21),"●","")</f>
        <v>●</v>
      </c>
      <c r="S21" s="147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08"/>
      <c r="AM21" s="108"/>
      <c r="AN21" s="108"/>
      <c r="AO21" s="153" t="s">
        <v>74</v>
      </c>
      <c r="AP21" s="151" t="s">
        <v>74</v>
      </c>
      <c r="AQ21" s="108"/>
      <c r="AR21" s="108"/>
      <c r="AS21" s="108"/>
      <c r="AT21" s="108"/>
      <c r="AU21" s="108"/>
      <c r="AV21" s="151" t="s">
        <v>74</v>
      </c>
      <c r="AW21" s="155" t="s">
        <v>74</v>
      </c>
      <c r="AX21" s="145" t="str">
        <f t="shared" si="5"/>
        <v>5月</v>
      </c>
    </row>
    <row r="22" spans="1:50">
      <c r="A22" s="13" t="s">
        <v>75</v>
      </c>
      <c r="B22" s="25">
        <v>30</v>
      </c>
      <c r="C22" s="35">
        <v>8</v>
      </c>
      <c r="D22" s="43"/>
      <c r="E22" s="50"/>
      <c r="F22" s="50"/>
      <c r="G22" s="50"/>
      <c r="H22" s="50"/>
      <c r="I22" s="61"/>
      <c r="J22" s="71">
        <f t="shared" si="1"/>
        <v>30</v>
      </c>
      <c r="K22" s="79">
        <f t="shared" si="2"/>
        <v>8</v>
      </c>
      <c r="L22" s="82">
        <f t="shared" si="3"/>
        <v>0.26666666666666666</v>
      </c>
      <c r="M22" s="35" t="s">
        <v>74</v>
      </c>
      <c r="N22" s="79" t="str">
        <f t="shared" si="4"/>
        <v>●</v>
      </c>
      <c r="O22" s="93">
        <v>8</v>
      </c>
      <c r="P22" s="93">
        <v>8</v>
      </c>
      <c r="Q22" s="93">
        <v>0</v>
      </c>
      <c r="R22" s="79" t="str">
        <f t="shared" si="6"/>
        <v>●</v>
      </c>
      <c r="S22" s="100"/>
      <c r="T22" s="108"/>
      <c r="U22" s="108"/>
      <c r="V22" s="108"/>
      <c r="W22" s="108"/>
      <c r="X22" s="151" t="s">
        <v>74</v>
      </c>
      <c r="Y22" s="151" t="s">
        <v>74</v>
      </c>
      <c r="Z22" s="108"/>
      <c r="AA22" s="108"/>
      <c r="AB22" s="108"/>
      <c r="AC22" s="108"/>
      <c r="AD22" s="108"/>
      <c r="AE22" s="151" t="s">
        <v>74</v>
      </c>
      <c r="AF22" s="151" t="s">
        <v>74</v>
      </c>
      <c r="AG22" s="108"/>
      <c r="AH22" s="108"/>
      <c r="AI22" s="108"/>
      <c r="AJ22" s="108"/>
      <c r="AK22" s="108"/>
      <c r="AL22" s="151" t="s">
        <v>74</v>
      </c>
      <c r="AM22" s="151" t="s">
        <v>74</v>
      </c>
      <c r="AN22" s="108"/>
      <c r="AO22" s="108"/>
      <c r="AP22" s="108"/>
      <c r="AQ22" s="108"/>
      <c r="AR22" s="108"/>
      <c r="AS22" s="151" t="s">
        <v>74</v>
      </c>
      <c r="AT22" s="151" t="s">
        <v>74</v>
      </c>
      <c r="AU22" s="108"/>
      <c r="AV22" s="108"/>
      <c r="AW22" s="139"/>
      <c r="AX22" s="145" t="str">
        <f t="shared" si="5"/>
        <v>6月</v>
      </c>
    </row>
    <row r="23" spans="1:50">
      <c r="A23" s="13" t="s">
        <v>76</v>
      </c>
      <c r="B23" s="25">
        <v>31</v>
      </c>
      <c r="C23" s="35">
        <v>8</v>
      </c>
      <c r="D23" s="43"/>
      <c r="E23" s="50"/>
      <c r="F23" s="50"/>
      <c r="G23" s="50"/>
      <c r="H23" s="50"/>
      <c r="I23" s="61">
        <v>4</v>
      </c>
      <c r="J23" s="71">
        <f t="shared" si="1"/>
        <v>27</v>
      </c>
      <c r="K23" s="79">
        <f t="shared" si="2"/>
        <v>8</v>
      </c>
      <c r="L23" s="82">
        <f t="shared" si="3"/>
        <v>0.29629629629629628</v>
      </c>
      <c r="M23" s="25"/>
      <c r="N23" s="79" t="str">
        <f t="shared" si="4"/>
        <v>●</v>
      </c>
      <c r="O23" s="93">
        <v>8</v>
      </c>
      <c r="P23" s="93">
        <v>6</v>
      </c>
      <c r="Q23" s="93">
        <v>2</v>
      </c>
      <c r="R23" s="79" t="str">
        <f t="shared" si="6"/>
        <v>●</v>
      </c>
      <c r="S23" s="100"/>
      <c r="T23" s="108"/>
      <c r="U23" s="108"/>
      <c r="V23" s="151" t="s">
        <v>74</v>
      </c>
      <c r="W23" s="151" t="s">
        <v>74</v>
      </c>
      <c r="X23" s="108"/>
      <c r="Y23" s="108"/>
      <c r="Z23" s="121"/>
      <c r="AA23" s="108" t="s">
        <v>93</v>
      </c>
      <c r="AB23" s="123" t="s">
        <v>93</v>
      </c>
      <c r="AC23" s="151" t="s">
        <v>93</v>
      </c>
      <c r="AD23" s="151" t="s">
        <v>93</v>
      </c>
      <c r="AE23" s="108"/>
      <c r="AF23" s="108"/>
      <c r="AG23" s="108"/>
      <c r="AH23" s="108" t="s">
        <v>74</v>
      </c>
      <c r="AI23" s="108" t="s">
        <v>74</v>
      </c>
      <c r="AJ23" s="151" t="s">
        <v>74</v>
      </c>
      <c r="AK23" s="151" t="s">
        <v>74</v>
      </c>
      <c r="AL23" s="108"/>
      <c r="AM23" s="108"/>
      <c r="AN23" s="108"/>
      <c r="AO23" s="108"/>
      <c r="AP23" s="108"/>
      <c r="AQ23" s="151" t="s">
        <v>74</v>
      </c>
      <c r="AR23" s="151" t="s">
        <v>74</v>
      </c>
      <c r="AS23" s="108"/>
      <c r="AT23" s="108"/>
      <c r="AU23" s="108"/>
      <c r="AV23" s="108"/>
      <c r="AW23" s="140"/>
      <c r="AX23" s="145" t="str">
        <f t="shared" si="5"/>
        <v>7月</v>
      </c>
    </row>
    <row r="24" spans="1:50">
      <c r="A24" s="13" t="s">
        <v>77</v>
      </c>
      <c r="B24" s="25">
        <v>31</v>
      </c>
      <c r="C24" s="36">
        <v>10</v>
      </c>
      <c r="D24" s="43">
        <v>3</v>
      </c>
      <c r="E24" s="50"/>
      <c r="F24" s="50"/>
      <c r="G24" s="50"/>
      <c r="H24" s="50"/>
      <c r="I24" s="61"/>
      <c r="J24" s="71">
        <f t="shared" si="1"/>
        <v>28</v>
      </c>
      <c r="K24" s="79">
        <f t="shared" si="2"/>
        <v>11</v>
      </c>
      <c r="L24" s="82">
        <f t="shared" si="3"/>
        <v>0.39285714285714285</v>
      </c>
      <c r="M24" s="25"/>
      <c r="N24" s="79" t="str">
        <f t="shared" si="4"/>
        <v>●</v>
      </c>
      <c r="O24" s="93">
        <v>10</v>
      </c>
      <c r="P24" s="93">
        <v>10</v>
      </c>
      <c r="Q24" s="93">
        <v>0</v>
      </c>
      <c r="R24" s="79" t="str">
        <f t="shared" si="6"/>
        <v>●</v>
      </c>
      <c r="S24" s="148" t="s">
        <v>74</v>
      </c>
      <c r="T24" s="151" t="s">
        <v>74</v>
      </c>
      <c r="U24" s="108"/>
      <c r="V24" s="108"/>
      <c r="W24" s="108"/>
      <c r="X24" s="108"/>
      <c r="Y24" s="108"/>
      <c r="Z24" s="151" t="s">
        <v>74</v>
      </c>
      <c r="AA24" s="151" t="s">
        <v>74</v>
      </c>
      <c r="AB24" s="108"/>
      <c r="AC24" s="108"/>
      <c r="AD24" s="108" t="s">
        <v>93</v>
      </c>
      <c r="AE24" s="108" t="s">
        <v>93</v>
      </c>
      <c r="AF24" s="108" t="s">
        <v>93</v>
      </c>
      <c r="AG24" s="151" t="s">
        <v>74</v>
      </c>
      <c r="AH24" s="151" t="s">
        <v>74</v>
      </c>
      <c r="AI24" s="108" t="s">
        <v>74</v>
      </c>
      <c r="AJ24" s="108"/>
      <c r="AK24" s="108"/>
      <c r="AL24" s="108"/>
      <c r="AM24" s="108"/>
      <c r="AN24" s="151" t="s">
        <v>74</v>
      </c>
      <c r="AO24" s="151" t="s">
        <v>74</v>
      </c>
      <c r="AP24" s="108"/>
      <c r="AQ24" s="108"/>
      <c r="AR24" s="108"/>
      <c r="AS24" s="108"/>
      <c r="AT24" s="108"/>
      <c r="AU24" s="151" t="s">
        <v>74</v>
      </c>
      <c r="AV24" s="151" t="s">
        <v>74</v>
      </c>
      <c r="AW24" s="140"/>
      <c r="AX24" s="145" t="str">
        <f t="shared" si="5"/>
        <v>8月</v>
      </c>
    </row>
    <row r="25" spans="1:50">
      <c r="A25" s="13" t="s">
        <v>78</v>
      </c>
      <c r="B25" s="25">
        <v>30</v>
      </c>
      <c r="C25" s="36">
        <v>8</v>
      </c>
      <c r="D25" s="43"/>
      <c r="E25" s="50"/>
      <c r="F25" s="50"/>
      <c r="G25" s="50"/>
      <c r="H25" s="50"/>
      <c r="I25" s="61"/>
      <c r="J25" s="71">
        <f t="shared" si="1"/>
        <v>30</v>
      </c>
      <c r="K25" s="79">
        <f t="shared" si="2"/>
        <v>10</v>
      </c>
      <c r="L25" s="82">
        <f t="shared" si="3"/>
        <v>0.33333333333333331</v>
      </c>
      <c r="M25" s="25"/>
      <c r="N25" s="79" t="str">
        <f t="shared" si="4"/>
        <v>●</v>
      </c>
      <c r="O25" s="93">
        <v>8</v>
      </c>
      <c r="P25" s="93">
        <v>8</v>
      </c>
      <c r="Q25" s="93">
        <v>0</v>
      </c>
      <c r="R25" s="79" t="str">
        <f t="shared" si="6"/>
        <v>●</v>
      </c>
      <c r="S25" s="100"/>
      <c r="T25" s="108"/>
      <c r="U25" s="108"/>
      <c r="V25" s="108"/>
      <c r="W25" s="151" t="s">
        <v>74</v>
      </c>
      <c r="X25" s="151" t="s">
        <v>74</v>
      </c>
      <c r="Y25" s="108"/>
      <c r="Z25" s="108"/>
      <c r="AA25" s="108"/>
      <c r="AB25" s="108"/>
      <c r="AC25" s="108"/>
      <c r="AD25" s="151" t="s">
        <v>74</v>
      </c>
      <c r="AE25" s="151" t="s">
        <v>74</v>
      </c>
      <c r="AF25" s="108"/>
      <c r="AG25" s="108"/>
      <c r="AH25" s="108"/>
      <c r="AI25" s="108"/>
      <c r="AJ25" s="108"/>
      <c r="AK25" s="151" t="s">
        <v>74</v>
      </c>
      <c r="AL25" s="151" t="s">
        <v>74</v>
      </c>
      <c r="AM25" s="108" t="s">
        <v>74</v>
      </c>
      <c r="AN25" s="108" t="s">
        <v>74</v>
      </c>
      <c r="AO25" s="108"/>
      <c r="AP25" s="108"/>
      <c r="AQ25" s="108"/>
      <c r="AR25" s="151" t="s">
        <v>74</v>
      </c>
      <c r="AS25" s="151" t="s">
        <v>74</v>
      </c>
      <c r="AT25" s="108"/>
      <c r="AU25" s="108"/>
      <c r="AV25" s="108"/>
      <c r="AW25" s="141"/>
      <c r="AX25" s="145" t="str">
        <f t="shared" si="5"/>
        <v>9月</v>
      </c>
    </row>
    <row r="26" spans="1:50">
      <c r="A26" s="13" t="s">
        <v>79</v>
      </c>
      <c r="B26" s="25">
        <v>31</v>
      </c>
      <c r="C26" s="36">
        <v>9</v>
      </c>
      <c r="D26" s="43"/>
      <c r="E26" s="50"/>
      <c r="F26" s="50"/>
      <c r="G26" s="50"/>
      <c r="H26" s="50"/>
      <c r="I26" s="61"/>
      <c r="J26" s="71">
        <f t="shared" si="1"/>
        <v>31</v>
      </c>
      <c r="K26" s="79">
        <f t="shared" si="2"/>
        <v>9</v>
      </c>
      <c r="L26" s="82">
        <f t="shared" si="3"/>
        <v>0.29032258064516131</v>
      </c>
      <c r="M26" s="25"/>
      <c r="N26" s="79" t="str">
        <f t="shared" si="4"/>
        <v>●</v>
      </c>
      <c r="O26" s="93">
        <v>9</v>
      </c>
      <c r="P26" s="93">
        <v>9</v>
      </c>
      <c r="Q26" s="93">
        <v>0</v>
      </c>
      <c r="R26" s="79" t="str">
        <f t="shared" si="6"/>
        <v>●</v>
      </c>
      <c r="S26" s="100"/>
      <c r="T26" s="108"/>
      <c r="U26" s="151" t="s">
        <v>74</v>
      </c>
      <c r="V26" s="151" t="s">
        <v>74</v>
      </c>
      <c r="W26" s="108"/>
      <c r="X26" s="108"/>
      <c r="Y26" s="108"/>
      <c r="Z26" s="108"/>
      <c r="AA26" s="108"/>
      <c r="AB26" s="151" t="s">
        <v>74</v>
      </c>
      <c r="AC26" s="151" t="s">
        <v>74</v>
      </c>
      <c r="AD26" s="108"/>
      <c r="AE26" s="108"/>
      <c r="AF26" s="108"/>
      <c r="AG26" s="108"/>
      <c r="AH26" s="108"/>
      <c r="AI26" s="151" t="s">
        <v>74</v>
      </c>
      <c r="AJ26" s="151" t="s">
        <v>74</v>
      </c>
      <c r="AK26" s="108"/>
      <c r="AL26" s="108"/>
      <c r="AM26" s="108"/>
      <c r="AN26" s="108"/>
      <c r="AO26" s="108"/>
      <c r="AP26" s="151" t="s">
        <v>74</v>
      </c>
      <c r="AQ26" s="151" t="s">
        <v>74</v>
      </c>
      <c r="AR26" s="108"/>
      <c r="AS26" s="108"/>
      <c r="AT26" s="108"/>
      <c r="AU26" s="108"/>
      <c r="AV26" s="108"/>
      <c r="AW26" s="155" t="s">
        <v>74</v>
      </c>
      <c r="AX26" s="145" t="str">
        <f t="shared" si="5"/>
        <v>10月</v>
      </c>
    </row>
    <row r="27" spans="1:50">
      <c r="A27" s="13" t="s">
        <v>80</v>
      </c>
      <c r="B27" s="25">
        <v>30</v>
      </c>
      <c r="C27" s="36">
        <v>9</v>
      </c>
      <c r="D27" s="43"/>
      <c r="E27" s="50"/>
      <c r="F27" s="50"/>
      <c r="G27" s="50"/>
      <c r="H27" s="50"/>
      <c r="I27" s="61"/>
      <c r="J27" s="71">
        <f t="shared" si="1"/>
        <v>30</v>
      </c>
      <c r="K27" s="79">
        <f t="shared" si="2"/>
        <v>10</v>
      </c>
      <c r="L27" s="82">
        <f t="shared" si="3"/>
        <v>0.33333333333333331</v>
      </c>
      <c r="M27" s="25"/>
      <c r="N27" s="79" t="str">
        <f t="shared" si="4"/>
        <v>●</v>
      </c>
      <c r="O27" s="93">
        <v>9</v>
      </c>
      <c r="P27" s="93">
        <v>9</v>
      </c>
      <c r="Q27" s="93">
        <v>0</v>
      </c>
      <c r="R27" s="79" t="str">
        <f t="shared" si="6"/>
        <v>●</v>
      </c>
      <c r="S27" s="148" t="s">
        <v>74</v>
      </c>
      <c r="T27" s="108"/>
      <c r="U27" s="108" t="s">
        <v>74</v>
      </c>
      <c r="V27" s="108"/>
      <c r="W27" s="108"/>
      <c r="X27" s="108"/>
      <c r="Y27" s="151" t="s">
        <v>74</v>
      </c>
      <c r="Z27" s="151" t="s">
        <v>74</v>
      </c>
      <c r="AA27" s="108"/>
      <c r="AB27" s="108"/>
      <c r="AC27" s="108"/>
      <c r="AD27" s="108"/>
      <c r="AE27" s="108"/>
      <c r="AF27" s="151" t="s">
        <v>74</v>
      </c>
      <c r="AG27" s="151" t="s">
        <v>74</v>
      </c>
      <c r="AH27" s="108"/>
      <c r="AI27" s="108"/>
      <c r="AJ27" s="108"/>
      <c r="AK27" s="108"/>
      <c r="AL27" s="108"/>
      <c r="AM27" s="151" t="s">
        <v>74</v>
      </c>
      <c r="AN27" s="151" t="s">
        <v>74</v>
      </c>
      <c r="AO27" s="108"/>
      <c r="AP27" s="108"/>
      <c r="AQ27" s="108"/>
      <c r="AR27" s="108"/>
      <c r="AS27" s="108"/>
      <c r="AT27" s="151" t="s">
        <v>74</v>
      </c>
      <c r="AU27" s="151" t="s">
        <v>74</v>
      </c>
      <c r="AV27" s="108"/>
      <c r="AW27" s="141"/>
      <c r="AX27" s="145" t="str">
        <f t="shared" si="5"/>
        <v>11月</v>
      </c>
    </row>
    <row r="28" spans="1:50">
      <c r="A28" s="13" t="s">
        <v>81</v>
      </c>
      <c r="B28" s="25">
        <v>31</v>
      </c>
      <c r="C28" s="36">
        <v>8</v>
      </c>
      <c r="D28" s="43"/>
      <c r="E28" s="50">
        <v>3</v>
      </c>
      <c r="F28" s="50"/>
      <c r="G28" s="50"/>
      <c r="H28" s="50"/>
      <c r="I28" s="61"/>
      <c r="J28" s="71">
        <f t="shared" si="1"/>
        <v>28</v>
      </c>
      <c r="K28" s="79">
        <f t="shared" si="2"/>
        <v>8</v>
      </c>
      <c r="L28" s="82">
        <f t="shared" si="3"/>
        <v>0.2857142857142857</v>
      </c>
      <c r="M28" s="25"/>
      <c r="N28" s="79" t="str">
        <f t="shared" si="4"/>
        <v>●</v>
      </c>
      <c r="O28" s="93">
        <v>8</v>
      </c>
      <c r="P28" s="93">
        <v>8</v>
      </c>
      <c r="Q28" s="93">
        <v>0</v>
      </c>
      <c r="R28" s="79" t="str">
        <f t="shared" si="6"/>
        <v>●</v>
      </c>
      <c r="S28" s="100"/>
      <c r="T28" s="108"/>
      <c r="U28" s="108"/>
      <c r="V28" s="108"/>
      <c r="W28" s="151" t="s">
        <v>74</v>
      </c>
      <c r="X28" s="151" t="s">
        <v>74</v>
      </c>
      <c r="Y28" s="108"/>
      <c r="Z28" s="108"/>
      <c r="AA28" s="108"/>
      <c r="AB28" s="108"/>
      <c r="AC28" s="108"/>
      <c r="AD28" s="151" t="s">
        <v>74</v>
      </c>
      <c r="AE28" s="151" t="s">
        <v>74</v>
      </c>
      <c r="AF28" s="108"/>
      <c r="AG28" s="108"/>
      <c r="AH28" s="108"/>
      <c r="AI28" s="108"/>
      <c r="AJ28" s="108"/>
      <c r="AK28" s="151" t="s">
        <v>74</v>
      </c>
      <c r="AL28" s="151" t="s">
        <v>74</v>
      </c>
      <c r="AM28" s="108"/>
      <c r="AN28" s="108"/>
      <c r="AO28" s="108"/>
      <c r="AP28" s="108"/>
      <c r="AQ28" s="108"/>
      <c r="AR28" s="151" t="s">
        <v>74</v>
      </c>
      <c r="AS28" s="151" t="s">
        <v>74</v>
      </c>
      <c r="AT28" s="108"/>
      <c r="AU28" s="108" t="s">
        <v>93</v>
      </c>
      <c r="AV28" s="108" t="s">
        <v>93</v>
      </c>
      <c r="AW28" s="140" t="s">
        <v>93</v>
      </c>
      <c r="AX28" s="145" t="str">
        <f t="shared" si="5"/>
        <v>12月</v>
      </c>
    </row>
    <row r="29" spans="1:50">
      <c r="A29" s="12">
        <v>44197</v>
      </c>
      <c r="B29" s="25">
        <v>31</v>
      </c>
      <c r="C29" s="36">
        <v>10</v>
      </c>
      <c r="D29" s="43"/>
      <c r="E29" s="50">
        <v>3</v>
      </c>
      <c r="F29" s="50"/>
      <c r="G29" s="50"/>
      <c r="H29" s="50"/>
      <c r="I29" s="61"/>
      <c r="J29" s="71">
        <f t="shared" si="1"/>
        <v>28</v>
      </c>
      <c r="K29" s="79">
        <f t="shared" si="2"/>
        <v>9</v>
      </c>
      <c r="L29" s="82">
        <f t="shared" si="3"/>
        <v>0.32142857142857145</v>
      </c>
      <c r="M29" s="25"/>
      <c r="N29" s="79" t="str">
        <f t="shared" si="4"/>
        <v>●</v>
      </c>
      <c r="O29" s="93">
        <v>10</v>
      </c>
      <c r="P29" s="93">
        <v>10</v>
      </c>
      <c r="Q29" s="93">
        <v>0</v>
      </c>
      <c r="R29" s="79" t="str">
        <f t="shared" si="6"/>
        <v>●</v>
      </c>
      <c r="S29" s="100" t="s">
        <v>93</v>
      </c>
      <c r="T29" s="151" t="s">
        <v>93</v>
      </c>
      <c r="U29" s="151" t="s">
        <v>93</v>
      </c>
      <c r="V29" s="108" t="s">
        <v>74</v>
      </c>
      <c r="W29" s="108"/>
      <c r="X29" s="108"/>
      <c r="Y29" s="108"/>
      <c r="Z29" s="108"/>
      <c r="AA29" s="151" t="s">
        <v>74</v>
      </c>
      <c r="AB29" s="151" t="s">
        <v>74</v>
      </c>
      <c r="AC29" s="108"/>
      <c r="AD29" s="108"/>
      <c r="AE29" s="108"/>
      <c r="AF29" s="108"/>
      <c r="AG29" s="108"/>
      <c r="AH29" s="151" t="s">
        <v>74</v>
      </c>
      <c r="AI29" s="151" t="s">
        <v>74</v>
      </c>
      <c r="AJ29" s="108"/>
      <c r="AK29" s="108"/>
      <c r="AL29" s="108"/>
      <c r="AM29" s="108"/>
      <c r="AN29" s="108"/>
      <c r="AO29" s="151" t="s">
        <v>74</v>
      </c>
      <c r="AP29" s="151" t="s">
        <v>74</v>
      </c>
      <c r="AQ29" s="108"/>
      <c r="AR29" s="108"/>
      <c r="AS29" s="108"/>
      <c r="AT29" s="108"/>
      <c r="AU29" s="108"/>
      <c r="AV29" s="151" t="s">
        <v>74</v>
      </c>
      <c r="AW29" s="155" t="s">
        <v>74</v>
      </c>
      <c r="AX29" s="145">
        <f t="shared" si="5"/>
        <v>44197</v>
      </c>
    </row>
    <row r="30" spans="1:50">
      <c r="A30" s="13" t="s">
        <v>82</v>
      </c>
      <c r="B30" s="25">
        <v>28</v>
      </c>
      <c r="C30" s="35">
        <v>8</v>
      </c>
      <c r="D30" s="43"/>
      <c r="E30" s="50"/>
      <c r="F30" s="50"/>
      <c r="G30" s="50"/>
      <c r="H30" s="50"/>
      <c r="I30" s="61">
        <v>2</v>
      </c>
      <c r="J30" s="71">
        <f t="shared" si="1"/>
        <v>26</v>
      </c>
      <c r="K30" s="79">
        <f t="shared" si="2"/>
        <v>8</v>
      </c>
      <c r="L30" s="82">
        <f t="shared" si="3"/>
        <v>0.30769230769230771</v>
      </c>
      <c r="M30" s="25"/>
      <c r="N30" s="79" t="str">
        <f t="shared" si="4"/>
        <v>●</v>
      </c>
      <c r="O30" s="93">
        <v>8</v>
      </c>
      <c r="P30" s="93">
        <v>7</v>
      </c>
      <c r="Q30" s="93">
        <v>1</v>
      </c>
      <c r="R30" s="79" t="str">
        <f t="shared" si="6"/>
        <v>●</v>
      </c>
      <c r="S30" s="100"/>
      <c r="T30" s="108"/>
      <c r="U30" s="108"/>
      <c r="V30" s="108"/>
      <c r="W30" s="108"/>
      <c r="X30" s="151" t="s">
        <v>74</v>
      </c>
      <c r="Y30" s="151" t="s">
        <v>74</v>
      </c>
      <c r="Z30" s="108"/>
      <c r="AA30" s="108"/>
      <c r="AB30" s="108"/>
      <c r="AC30" s="108"/>
      <c r="AD30" s="123" t="s">
        <v>93</v>
      </c>
      <c r="AE30" s="151" t="s">
        <v>93</v>
      </c>
      <c r="AF30" s="151" t="s">
        <v>74</v>
      </c>
      <c r="AG30" s="108"/>
      <c r="AH30" s="108"/>
      <c r="AI30" s="108"/>
      <c r="AJ30" s="108"/>
      <c r="AK30" s="108"/>
      <c r="AL30" s="151" t="s">
        <v>74</v>
      </c>
      <c r="AM30" s="151" t="s">
        <v>74</v>
      </c>
      <c r="AN30" s="108" t="s">
        <v>74</v>
      </c>
      <c r="AO30" s="108"/>
      <c r="AP30" s="108"/>
      <c r="AQ30" s="108"/>
      <c r="AR30" s="108"/>
      <c r="AS30" s="151" t="s">
        <v>74</v>
      </c>
      <c r="AT30" s="151" t="s">
        <v>74</v>
      </c>
      <c r="AU30" s="154"/>
      <c r="AV30" s="154"/>
      <c r="AW30" s="141"/>
      <c r="AX30" s="145" t="str">
        <f t="shared" si="5"/>
        <v>2月</v>
      </c>
    </row>
    <row r="31" spans="1:50" ht="13.8">
      <c r="A31" s="14" t="s">
        <v>83</v>
      </c>
      <c r="B31" s="26">
        <v>15</v>
      </c>
      <c r="C31" s="37">
        <v>4</v>
      </c>
      <c r="D31" s="44"/>
      <c r="E31" s="51"/>
      <c r="F31" s="51"/>
      <c r="G31" s="51"/>
      <c r="H31" s="51"/>
      <c r="I31" s="62"/>
      <c r="J31" s="72">
        <f t="shared" si="1"/>
        <v>15</v>
      </c>
      <c r="K31" s="79">
        <f t="shared" si="2"/>
        <v>4</v>
      </c>
      <c r="L31" s="83">
        <f t="shared" si="3"/>
        <v>0.26666666666666666</v>
      </c>
      <c r="M31" s="37" t="s">
        <v>74</v>
      </c>
      <c r="N31" s="79" t="str">
        <f t="shared" si="4"/>
        <v>●</v>
      </c>
      <c r="O31" s="93"/>
      <c r="P31" s="93"/>
      <c r="Q31" s="93"/>
      <c r="R31" s="79" t="str">
        <f t="shared" si="6"/>
        <v>●</v>
      </c>
      <c r="S31" s="101"/>
      <c r="T31" s="109"/>
      <c r="U31" s="109"/>
      <c r="V31" s="109"/>
      <c r="W31" s="108"/>
      <c r="X31" s="151" t="s">
        <v>74</v>
      </c>
      <c r="Y31" s="151" t="s">
        <v>74</v>
      </c>
      <c r="Z31" s="108"/>
      <c r="AA31" s="108"/>
      <c r="AB31" s="108"/>
      <c r="AC31" s="108"/>
      <c r="AD31" s="108"/>
      <c r="AE31" s="151" t="s">
        <v>74</v>
      </c>
      <c r="AF31" s="151" t="s">
        <v>74</v>
      </c>
      <c r="AG31" s="109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6"/>
      <c r="AX31" s="145" t="str">
        <f t="shared" si="5"/>
        <v>3月</v>
      </c>
    </row>
    <row r="32" spans="1:50" ht="18.75" customHeight="1">
      <c r="A32" s="15" t="s">
        <v>84</v>
      </c>
      <c r="B32" s="27">
        <f t="shared" ref="B32:I32" si="7">SUM(B20:B31)</f>
        <v>300</v>
      </c>
      <c r="C32" s="38">
        <f t="shared" si="7"/>
        <v>86</v>
      </c>
      <c r="D32" s="45">
        <f t="shared" si="7"/>
        <v>3</v>
      </c>
      <c r="E32" s="52">
        <f t="shared" si="7"/>
        <v>6</v>
      </c>
      <c r="F32" s="52">
        <f t="shared" si="7"/>
        <v>0</v>
      </c>
      <c r="G32" s="52">
        <f t="shared" si="7"/>
        <v>0</v>
      </c>
      <c r="H32" s="52">
        <f t="shared" si="7"/>
        <v>0</v>
      </c>
      <c r="I32" s="63">
        <f t="shared" si="7"/>
        <v>6</v>
      </c>
      <c r="J32" s="73">
        <f t="shared" si="1"/>
        <v>285</v>
      </c>
      <c r="K32" s="27">
        <f>SUM(K21:K31)</f>
        <v>89</v>
      </c>
      <c r="L32" s="84">
        <f t="shared" si="3"/>
        <v>0.31228070175438599</v>
      </c>
      <c r="M32" s="87"/>
      <c r="N32" s="89" t="str">
        <f>IF(COUNTA(N21:N31)=COUNTIF(N21:N31,"●"),"達成","未達成")</f>
        <v>達成</v>
      </c>
      <c r="O32" s="87"/>
      <c r="P32" s="94"/>
      <c r="Q32" s="89"/>
      <c r="R32" s="89" t="str">
        <f>IF(COUNTA(R21:R31)=COUNTIF(R21:R31,"●"),"達成","未達成")</f>
        <v>達成</v>
      </c>
      <c r="S32" s="102" t="s">
        <v>85</v>
      </c>
      <c r="T32" s="110"/>
      <c r="U32" s="110"/>
      <c r="V32" s="110"/>
      <c r="W32" s="110"/>
      <c r="X32" s="110"/>
      <c r="Y32" s="120" t="str">
        <f>IF(AND(N32="達成",R32="達成"),"週単位の週休２日",IF(AND(N32="達成",L32&gt;=0.285),"月単位の週休２日","週休２日未達成"))</f>
        <v>週単位の週休２日</v>
      </c>
      <c r="Z32" s="120"/>
      <c r="AA32" s="120"/>
      <c r="AB32" s="120"/>
      <c r="AC32" s="120"/>
      <c r="AD32" s="124"/>
      <c r="AE32" s="124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57"/>
    </row>
    <row r="33" spans="1:28">
      <c r="A33" s="16" t="s">
        <v>86</v>
      </c>
    </row>
    <row r="34" spans="1:28">
      <c r="U34" s="115"/>
      <c r="V34" s="1" t="s">
        <v>10</v>
      </c>
      <c r="AA34" s="122"/>
      <c r="AB34" s="1" t="s">
        <v>89</v>
      </c>
    </row>
  </sheetData>
  <mergeCells count="52">
    <mergeCell ref="A3:AW3"/>
    <mergeCell ref="B5:J5"/>
    <mergeCell ref="B6:J6"/>
    <mergeCell ref="A8:C8"/>
    <mergeCell ref="D8:F8"/>
    <mergeCell ref="A9:C9"/>
    <mergeCell ref="D9:F9"/>
    <mergeCell ref="A10:C10"/>
    <mergeCell ref="D10:F10"/>
    <mergeCell ref="H10:J10"/>
    <mergeCell ref="K10:L10"/>
    <mergeCell ref="A11:C11"/>
    <mergeCell ref="D11:F11"/>
    <mergeCell ref="H11:J11"/>
    <mergeCell ref="K11:L11"/>
    <mergeCell ref="A12:C12"/>
    <mergeCell ref="D12:F12"/>
    <mergeCell ref="H12:J12"/>
    <mergeCell ref="K12:L12"/>
    <mergeCell ref="A13:C13"/>
    <mergeCell ref="D13:F13"/>
    <mergeCell ref="H13:J13"/>
    <mergeCell ref="K13:L13"/>
    <mergeCell ref="A14:C14"/>
    <mergeCell ref="D14:F14"/>
    <mergeCell ref="H14:J14"/>
    <mergeCell ref="K14:L14"/>
    <mergeCell ref="A15:C15"/>
    <mergeCell ref="D15:F15"/>
    <mergeCell ref="H15:J15"/>
    <mergeCell ref="K15:L15"/>
    <mergeCell ref="A16:N16"/>
    <mergeCell ref="B17:J17"/>
    <mergeCell ref="L17:N17"/>
    <mergeCell ref="O17:R17"/>
    <mergeCell ref="D18:I18"/>
    <mergeCell ref="S32:X32"/>
    <mergeCell ref="G8:H9"/>
    <mergeCell ref="I8:J9"/>
    <mergeCell ref="A17:A19"/>
    <mergeCell ref="K17:K19"/>
    <mergeCell ref="S17:AW18"/>
    <mergeCell ref="B18:B19"/>
    <mergeCell ref="C18:C19"/>
    <mergeCell ref="J18:J19"/>
    <mergeCell ref="L18:L19"/>
    <mergeCell ref="M18:M19"/>
    <mergeCell ref="N18:N19"/>
    <mergeCell ref="O18:O19"/>
    <mergeCell ref="P18:P19"/>
    <mergeCell ref="Q18:Q19"/>
    <mergeCell ref="R18:R19"/>
  </mergeCells>
  <phoneticPr fontId="1"/>
  <pageMargins left="0.39370078740157483" right="0.23622047244094491" top="0.86614173228346458" bottom="0.6692913385826772" header="0" footer="0"/>
  <pageSetup paperSize="9" scale="73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2:AU39"/>
  <sheetViews>
    <sheetView workbookViewId="0">
      <selection activeCell="O37" sqref="O37"/>
    </sheetView>
  </sheetViews>
  <sheetFormatPr defaultColWidth="9" defaultRowHeight="13.2"/>
  <cols>
    <col min="1" max="1" width="9" style="1"/>
    <col min="2" max="2" width="9.5" style="1" customWidth="1"/>
    <col min="3" max="7" width="6.59765625" style="1" customWidth="1"/>
    <col min="8" max="8" width="5.3984375" style="1" customWidth="1"/>
    <col min="9" max="10" width="2.59765625" style="1" customWidth="1"/>
    <col min="11" max="11" width="4.8984375" style="1" customWidth="1"/>
    <col min="12" max="15" width="6.59765625" style="1" customWidth="1"/>
    <col min="16" max="46" width="2.19921875" style="1" customWidth="1"/>
    <col min="47" max="47" width="10.19921875" style="1" bestFit="1" customWidth="1"/>
    <col min="48" max="16384" width="9" style="1"/>
  </cols>
  <sheetData>
    <row r="2" spans="2:46" ht="19.2">
      <c r="B2" s="3" t="s">
        <v>0</v>
      </c>
      <c r="M2" s="74"/>
      <c r="N2" s="74"/>
      <c r="O2" s="74"/>
      <c r="AT2" s="130" t="s">
        <v>3</v>
      </c>
    </row>
    <row r="3" spans="2:46" ht="21">
      <c r="B3" s="4" t="s">
        <v>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5" spans="2:46">
      <c r="B5" s="158" t="s">
        <v>2</v>
      </c>
      <c r="C5" s="18"/>
      <c r="D5" s="28"/>
      <c r="E5" s="28"/>
      <c r="F5" s="28"/>
      <c r="G5" s="28"/>
      <c r="H5" s="28"/>
      <c r="I5" s="28"/>
      <c r="J5" s="28"/>
      <c r="K5" s="28"/>
      <c r="L5" s="64"/>
      <c r="S5" s="65"/>
    </row>
    <row r="6" spans="2:46">
      <c r="B6" s="158" t="s">
        <v>9</v>
      </c>
      <c r="C6" s="18"/>
      <c r="D6" s="28"/>
      <c r="E6" s="28"/>
      <c r="F6" s="28"/>
      <c r="G6" s="28"/>
      <c r="H6" s="28"/>
      <c r="I6" s="28"/>
      <c r="J6" s="28"/>
      <c r="K6" s="28"/>
      <c r="L6" s="64"/>
      <c r="S6" s="65"/>
    </row>
    <row r="7" spans="2:46">
      <c r="C7" s="19"/>
      <c r="E7" s="19"/>
      <c r="F7" s="19"/>
      <c r="K7" s="65"/>
      <c r="S7" s="65"/>
    </row>
    <row r="8" spans="2:46">
      <c r="B8" s="159" t="s">
        <v>12</v>
      </c>
      <c r="C8" s="166"/>
      <c r="D8" s="174" t="s">
        <v>8</v>
      </c>
      <c r="E8" s="39"/>
      <c r="F8" s="46"/>
      <c r="G8" s="187"/>
      <c r="H8" s="188"/>
      <c r="I8" s="190"/>
      <c r="J8" s="193"/>
      <c r="K8" s="194"/>
      <c r="M8" s="65"/>
      <c r="N8" s="65"/>
      <c r="O8" s="65"/>
      <c r="S8" s="65"/>
    </row>
    <row r="9" spans="2:46">
      <c r="B9" s="160"/>
      <c r="C9" s="167"/>
      <c r="D9" s="174" t="s">
        <v>13</v>
      </c>
      <c r="E9" s="39"/>
      <c r="F9" s="46"/>
      <c r="G9" s="187"/>
      <c r="H9" s="189"/>
      <c r="I9" s="190"/>
      <c r="J9" s="194"/>
      <c r="K9" s="194"/>
      <c r="S9" s="65"/>
    </row>
    <row r="10" spans="2:46">
      <c r="B10" s="161" t="s">
        <v>4</v>
      </c>
      <c r="C10" s="168"/>
      <c r="D10" s="175"/>
      <c r="E10" s="39"/>
      <c r="F10" s="46"/>
      <c r="G10" s="46"/>
      <c r="H10" s="53" t="s">
        <v>17</v>
      </c>
      <c r="I10" s="56"/>
      <c r="J10" s="195" t="s">
        <v>18</v>
      </c>
      <c r="K10" s="202"/>
      <c r="L10" s="206"/>
      <c r="M10" s="75"/>
      <c r="N10" s="75"/>
      <c r="O10" s="75"/>
      <c r="S10" s="65"/>
    </row>
    <row r="11" spans="2:46">
      <c r="B11" s="161" t="s">
        <v>20</v>
      </c>
      <c r="C11" s="168"/>
      <c r="D11" s="175"/>
      <c r="E11" s="39"/>
      <c r="F11" s="46"/>
      <c r="G11" s="46"/>
      <c r="H11" s="54"/>
      <c r="I11" s="57"/>
      <c r="J11" s="196"/>
      <c r="K11" s="203"/>
      <c r="L11" s="207"/>
      <c r="M11" s="208"/>
      <c r="N11" s="75"/>
      <c r="O11" s="75"/>
      <c r="S11" s="65"/>
    </row>
    <row r="12" spans="2:46" ht="13.8">
      <c r="B12" s="162" t="s">
        <v>23</v>
      </c>
      <c r="C12" s="161" t="s">
        <v>24</v>
      </c>
      <c r="D12" s="175"/>
      <c r="E12" s="39"/>
      <c r="F12" s="46"/>
      <c r="G12" s="46"/>
      <c r="H12" s="55" t="s">
        <v>26</v>
      </c>
      <c r="I12" s="46"/>
      <c r="J12" s="46"/>
      <c r="K12" s="46"/>
      <c r="L12" s="46"/>
      <c r="M12" s="187"/>
      <c r="N12" s="212">
        <f>I12-E12+1</f>
        <v>1</v>
      </c>
      <c r="O12" s="212"/>
      <c r="S12" s="65"/>
    </row>
    <row r="13" spans="2:46">
      <c r="B13" s="163"/>
      <c r="C13" s="161" t="s">
        <v>7</v>
      </c>
      <c r="D13" s="175"/>
      <c r="E13" s="39"/>
      <c r="F13" s="46"/>
      <c r="G13" s="46"/>
      <c r="H13" s="55" t="s">
        <v>26</v>
      </c>
      <c r="I13" s="46"/>
      <c r="J13" s="46"/>
      <c r="K13" s="46"/>
      <c r="L13" s="46"/>
      <c r="M13" s="187"/>
      <c r="N13" s="212">
        <f>I13-E13+1</f>
        <v>1</v>
      </c>
      <c r="O13" s="212"/>
      <c r="R13" s="111" t="s">
        <v>27</v>
      </c>
      <c r="S13" s="116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31"/>
    </row>
    <row r="14" spans="2:46">
      <c r="B14" s="162" t="s">
        <v>31</v>
      </c>
      <c r="C14" s="161" t="s">
        <v>24</v>
      </c>
      <c r="D14" s="175"/>
      <c r="E14" s="39"/>
      <c r="F14" s="46"/>
      <c r="G14" s="46"/>
      <c r="H14" s="55" t="s">
        <v>26</v>
      </c>
      <c r="I14" s="46"/>
      <c r="J14" s="46"/>
      <c r="K14" s="46"/>
      <c r="L14" s="46"/>
      <c r="M14" s="187"/>
      <c r="N14" s="212">
        <f>I14-E14+1</f>
        <v>1</v>
      </c>
      <c r="O14" s="212"/>
      <c r="R14" s="112"/>
      <c r="S14" s="118"/>
      <c r="AT14" s="132"/>
    </row>
    <row r="15" spans="2:46">
      <c r="B15" s="163"/>
      <c r="C15" s="161" t="s">
        <v>7</v>
      </c>
      <c r="D15" s="175"/>
      <c r="E15" s="39"/>
      <c r="F15" s="46"/>
      <c r="G15" s="46"/>
      <c r="H15" s="55" t="s">
        <v>26</v>
      </c>
      <c r="I15" s="46"/>
      <c r="J15" s="46"/>
      <c r="K15" s="46"/>
      <c r="L15" s="46"/>
      <c r="M15" s="187"/>
      <c r="N15" s="212">
        <f>I15-E15+1</f>
        <v>1</v>
      </c>
      <c r="O15" s="212"/>
      <c r="R15" s="112"/>
      <c r="S15" s="118" t="s">
        <v>32</v>
      </c>
      <c r="AT15" s="132"/>
    </row>
    <row r="16" spans="2:46" ht="13.8">
      <c r="B16" s="161" t="s">
        <v>34</v>
      </c>
      <c r="C16" s="168"/>
      <c r="D16" s="175"/>
      <c r="E16" s="39"/>
      <c r="F16" s="46"/>
      <c r="G16" s="46"/>
      <c r="H16" s="55" t="s">
        <v>26</v>
      </c>
      <c r="I16" s="191"/>
      <c r="J16" s="191"/>
      <c r="K16" s="191"/>
      <c r="L16" s="191"/>
      <c r="M16" s="209"/>
      <c r="N16" s="212">
        <v>0</v>
      </c>
      <c r="O16" s="212"/>
      <c r="R16" s="113"/>
      <c r="S16" s="117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33"/>
    </row>
    <row r="17" spans="2:47">
      <c r="B17" s="161" t="s">
        <v>6</v>
      </c>
      <c r="C17" s="168"/>
      <c r="D17" s="175"/>
      <c r="E17" s="39"/>
      <c r="F17" s="46"/>
      <c r="G17" s="46"/>
      <c r="H17" s="55" t="s">
        <v>26</v>
      </c>
      <c r="I17" s="191"/>
      <c r="J17" s="191"/>
      <c r="K17" s="191"/>
      <c r="L17" s="191"/>
      <c r="M17" s="209"/>
      <c r="N17" s="212">
        <v>0</v>
      </c>
      <c r="O17" s="212"/>
      <c r="S17" s="65"/>
    </row>
    <row r="18" spans="2:47">
      <c r="B18" s="7" t="s">
        <v>37</v>
      </c>
      <c r="C18" s="21"/>
      <c r="D18" s="30"/>
      <c r="E18" s="39"/>
      <c r="F18" s="46"/>
      <c r="G18" s="46"/>
      <c r="H18" s="55" t="s">
        <v>26</v>
      </c>
      <c r="I18" s="191"/>
      <c r="J18" s="191"/>
      <c r="K18" s="191"/>
      <c r="L18" s="191"/>
      <c r="M18" s="209"/>
      <c r="N18" s="212">
        <v>0</v>
      </c>
      <c r="O18" s="212"/>
      <c r="S18" s="65"/>
    </row>
    <row r="19" spans="2:47">
      <c r="B19" s="164" t="s">
        <v>39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S19" s="65"/>
    </row>
    <row r="20" spans="2:47"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S20" s="65"/>
    </row>
    <row r="21" spans="2:47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47" s="2" customFormat="1">
      <c r="B22" s="9"/>
      <c r="C22" s="169" t="s">
        <v>38</v>
      </c>
      <c r="D22" s="95" t="s">
        <v>41</v>
      </c>
      <c r="E22" s="103"/>
      <c r="F22" s="103"/>
      <c r="G22" s="103"/>
      <c r="H22" s="103"/>
      <c r="I22" s="103"/>
      <c r="J22" s="103"/>
      <c r="K22" s="134"/>
      <c r="L22" s="169" t="s">
        <v>42</v>
      </c>
      <c r="M22" s="169" t="s">
        <v>19</v>
      </c>
      <c r="N22" s="169" t="s">
        <v>44</v>
      </c>
      <c r="O22" s="215" t="s">
        <v>1</v>
      </c>
      <c r="P22" s="220" t="s">
        <v>33</v>
      </c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"/>
    </row>
    <row r="23" spans="2:47" s="2" customFormat="1">
      <c r="B23" s="10"/>
      <c r="C23" s="170"/>
      <c r="D23" s="176" t="s">
        <v>25</v>
      </c>
      <c r="E23" s="183"/>
      <c r="F23" s="183"/>
      <c r="G23" s="183"/>
      <c r="H23" s="183"/>
      <c r="I23" s="183"/>
      <c r="J23" s="197"/>
      <c r="K23" s="204" t="s">
        <v>45</v>
      </c>
      <c r="L23" s="170"/>
      <c r="M23" s="170"/>
      <c r="N23" s="170"/>
      <c r="O23" s="216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"/>
    </row>
    <row r="24" spans="2:47" s="2" customFormat="1" ht="21.6">
      <c r="B24" s="11"/>
      <c r="C24" s="171"/>
      <c r="D24" s="177" t="s">
        <v>23</v>
      </c>
      <c r="E24" s="177" t="s">
        <v>11</v>
      </c>
      <c r="F24" s="177" t="s">
        <v>14</v>
      </c>
      <c r="G24" s="177" t="s">
        <v>47</v>
      </c>
      <c r="H24" s="177" t="s">
        <v>50</v>
      </c>
      <c r="I24" s="192"/>
      <c r="J24" s="198"/>
      <c r="K24" s="205"/>
      <c r="L24" s="171"/>
      <c r="M24" s="171"/>
      <c r="N24" s="171"/>
      <c r="O24" s="217"/>
      <c r="P24" s="146" t="s">
        <v>52</v>
      </c>
      <c r="Q24" s="149" t="s">
        <v>15</v>
      </c>
      <c r="R24" s="149" t="s">
        <v>54</v>
      </c>
      <c r="S24" s="149" t="s">
        <v>46</v>
      </c>
      <c r="T24" s="149" t="s">
        <v>55</v>
      </c>
      <c r="U24" s="149" t="s">
        <v>57</v>
      </c>
      <c r="V24" s="149" t="s">
        <v>21</v>
      </c>
      <c r="W24" s="149" t="s">
        <v>58</v>
      </c>
      <c r="X24" s="149" t="s">
        <v>56</v>
      </c>
      <c r="Y24" s="149" t="s">
        <v>59</v>
      </c>
      <c r="Z24" s="149" t="s">
        <v>60</v>
      </c>
      <c r="AA24" s="149" t="s">
        <v>61</v>
      </c>
      <c r="AB24" s="149" t="s">
        <v>62</v>
      </c>
      <c r="AC24" s="149" t="s">
        <v>63</v>
      </c>
      <c r="AD24" s="149" t="s">
        <v>64</v>
      </c>
      <c r="AE24" s="149" t="s">
        <v>35</v>
      </c>
      <c r="AF24" s="149" t="s">
        <v>16</v>
      </c>
      <c r="AG24" s="149" t="s">
        <v>40</v>
      </c>
      <c r="AH24" s="149" t="s">
        <v>51</v>
      </c>
      <c r="AI24" s="149" t="s">
        <v>43</v>
      </c>
      <c r="AJ24" s="149" t="s">
        <v>22</v>
      </c>
      <c r="AK24" s="149" t="s">
        <v>65</v>
      </c>
      <c r="AL24" s="149" t="s">
        <v>36</v>
      </c>
      <c r="AM24" s="149" t="s">
        <v>67</v>
      </c>
      <c r="AN24" s="149" t="s">
        <v>66</v>
      </c>
      <c r="AO24" s="149" t="s">
        <v>29</v>
      </c>
      <c r="AP24" s="149" t="s">
        <v>68</v>
      </c>
      <c r="AQ24" s="149" t="s">
        <v>53</v>
      </c>
      <c r="AR24" s="149" t="s">
        <v>69</v>
      </c>
      <c r="AS24" s="149" t="s">
        <v>48</v>
      </c>
      <c r="AT24" s="136" t="s">
        <v>70</v>
      </c>
      <c r="AU24" s="2"/>
    </row>
    <row r="25" spans="2:47">
      <c r="B25" s="165" t="s">
        <v>72</v>
      </c>
      <c r="C25" s="172"/>
      <c r="D25" s="178"/>
      <c r="E25" s="184"/>
      <c r="F25" s="184"/>
      <c r="G25" s="184"/>
      <c r="H25" s="184"/>
      <c r="I25" s="180"/>
      <c r="J25" s="199"/>
      <c r="K25" s="5">
        <f t="shared" ref="K25:K36" si="0">C25-D25-E25-F25-G25-H25-I25-J25</f>
        <v>0</v>
      </c>
      <c r="L25" s="5">
        <f t="shared" ref="L25:L36" si="1">COUNTIF(P25:AT25,"●")</f>
        <v>0</v>
      </c>
      <c r="M25" s="71"/>
      <c r="N25" s="34"/>
      <c r="O25" s="218"/>
      <c r="P25" s="100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40"/>
      <c r="AU25" s="145" t="str">
        <f t="shared" ref="AU25:AU36" si="2">B25</f>
        <v>○○年4月</v>
      </c>
    </row>
    <row r="26" spans="2:47">
      <c r="B26" s="13" t="s">
        <v>73</v>
      </c>
      <c r="C26" s="172"/>
      <c r="D26" s="179"/>
      <c r="E26" s="180"/>
      <c r="F26" s="180"/>
      <c r="G26" s="180"/>
      <c r="H26" s="180"/>
      <c r="I26" s="180"/>
      <c r="J26" s="199"/>
      <c r="K26" s="5">
        <f t="shared" si="0"/>
        <v>0</v>
      </c>
      <c r="L26" s="5">
        <f t="shared" si="1"/>
        <v>0</v>
      </c>
      <c r="M26" s="210" t="e">
        <f t="shared" ref="M26:M37" si="3">L26/K26</f>
        <v>#DIV/0!</v>
      </c>
      <c r="N26" s="34" t="s">
        <v>74</v>
      </c>
      <c r="O26" s="218" t="e">
        <f t="shared" ref="O26:O36" si="4">IF(M26&gt;=0.285,"●",IF(AND(M26&lt;0.285,N26="●"),"●",""))</f>
        <v>#DIV/0!</v>
      </c>
      <c r="P26" s="100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40"/>
      <c r="AU26" s="145" t="str">
        <f t="shared" si="2"/>
        <v>5月</v>
      </c>
    </row>
    <row r="27" spans="2:47">
      <c r="B27" s="13" t="s">
        <v>75</v>
      </c>
      <c r="C27" s="172"/>
      <c r="D27" s="179"/>
      <c r="E27" s="180"/>
      <c r="F27" s="180"/>
      <c r="G27" s="180"/>
      <c r="H27" s="180"/>
      <c r="I27" s="180"/>
      <c r="J27" s="199"/>
      <c r="K27" s="5">
        <f t="shared" si="0"/>
        <v>0</v>
      </c>
      <c r="L27" s="5">
        <f t="shared" si="1"/>
        <v>0</v>
      </c>
      <c r="M27" s="210" t="e">
        <f t="shared" si="3"/>
        <v>#DIV/0!</v>
      </c>
      <c r="N27" s="213"/>
      <c r="O27" s="218" t="e">
        <f t="shared" si="4"/>
        <v>#DIV/0!</v>
      </c>
      <c r="P27" s="100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227"/>
      <c r="AU27" s="145" t="str">
        <f t="shared" si="2"/>
        <v>6月</v>
      </c>
    </row>
    <row r="28" spans="2:47">
      <c r="B28" s="13" t="s">
        <v>76</v>
      </c>
      <c r="C28" s="172"/>
      <c r="D28" s="179"/>
      <c r="E28" s="180"/>
      <c r="F28" s="180"/>
      <c r="G28" s="180"/>
      <c r="H28" s="180"/>
      <c r="I28" s="180"/>
      <c r="J28" s="199"/>
      <c r="K28" s="5">
        <f t="shared" si="0"/>
        <v>0</v>
      </c>
      <c r="L28" s="5">
        <f t="shared" si="1"/>
        <v>0</v>
      </c>
      <c r="M28" s="210" t="e">
        <f t="shared" si="3"/>
        <v>#DIV/0!</v>
      </c>
      <c r="N28" s="213"/>
      <c r="O28" s="218" t="e">
        <f t="shared" si="4"/>
        <v>#DIV/0!</v>
      </c>
      <c r="P28" s="100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40"/>
      <c r="AU28" s="145" t="str">
        <f t="shared" si="2"/>
        <v>7月</v>
      </c>
    </row>
    <row r="29" spans="2:47">
      <c r="B29" s="13" t="s">
        <v>77</v>
      </c>
      <c r="C29" s="172"/>
      <c r="D29" s="180"/>
      <c r="E29" s="180"/>
      <c r="F29" s="180"/>
      <c r="G29" s="180"/>
      <c r="H29" s="180"/>
      <c r="I29" s="180"/>
      <c r="J29" s="199"/>
      <c r="K29" s="5">
        <f t="shared" si="0"/>
        <v>0</v>
      </c>
      <c r="L29" s="5">
        <f t="shared" si="1"/>
        <v>0</v>
      </c>
      <c r="M29" s="210" t="e">
        <f t="shared" si="3"/>
        <v>#DIV/0!</v>
      </c>
      <c r="N29" s="213"/>
      <c r="O29" s="218" t="e">
        <f t="shared" si="4"/>
        <v>#DIV/0!</v>
      </c>
      <c r="P29" s="100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40"/>
      <c r="AU29" s="145" t="str">
        <f t="shared" si="2"/>
        <v>8月</v>
      </c>
    </row>
    <row r="30" spans="2:47">
      <c r="B30" s="13" t="s">
        <v>78</v>
      </c>
      <c r="C30" s="172"/>
      <c r="D30" s="180"/>
      <c r="E30" s="180"/>
      <c r="F30" s="180"/>
      <c r="G30" s="180"/>
      <c r="H30" s="180"/>
      <c r="I30" s="180"/>
      <c r="J30" s="199"/>
      <c r="K30" s="5">
        <f t="shared" si="0"/>
        <v>0</v>
      </c>
      <c r="L30" s="5">
        <f t="shared" si="1"/>
        <v>0</v>
      </c>
      <c r="M30" s="210" t="e">
        <f t="shared" si="3"/>
        <v>#DIV/0!</v>
      </c>
      <c r="N30" s="213"/>
      <c r="O30" s="218" t="e">
        <f t="shared" si="4"/>
        <v>#DIV/0!</v>
      </c>
      <c r="P30" s="100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40"/>
      <c r="AU30" s="145" t="str">
        <f t="shared" si="2"/>
        <v>9月</v>
      </c>
    </row>
    <row r="31" spans="2:47">
      <c r="B31" s="13" t="s">
        <v>79</v>
      </c>
      <c r="C31" s="172"/>
      <c r="D31" s="180"/>
      <c r="E31" s="180"/>
      <c r="F31" s="180"/>
      <c r="G31" s="180"/>
      <c r="H31" s="180"/>
      <c r="I31" s="180"/>
      <c r="J31" s="199"/>
      <c r="K31" s="5">
        <f t="shared" si="0"/>
        <v>0</v>
      </c>
      <c r="L31" s="5">
        <f t="shared" si="1"/>
        <v>0</v>
      </c>
      <c r="M31" s="210" t="e">
        <f t="shared" si="3"/>
        <v>#DIV/0!</v>
      </c>
      <c r="N31" s="213"/>
      <c r="O31" s="218" t="e">
        <f t="shared" si="4"/>
        <v>#DIV/0!</v>
      </c>
      <c r="P31" s="100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40"/>
      <c r="AU31" s="145" t="str">
        <f t="shared" si="2"/>
        <v>10月</v>
      </c>
    </row>
    <row r="32" spans="2:47">
      <c r="B32" s="13" t="s">
        <v>80</v>
      </c>
      <c r="C32" s="172"/>
      <c r="D32" s="180"/>
      <c r="E32" s="180"/>
      <c r="F32" s="180"/>
      <c r="G32" s="180"/>
      <c r="H32" s="180"/>
      <c r="I32" s="180"/>
      <c r="J32" s="199"/>
      <c r="K32" s="5">
        <f t="shared" si="0"/>
        <v>0</v>
      </c>
      <c r="L32" s="5">
        <f t="shared" si="1"/>
        <v>0</v>
      </c>
      <c r="M32" s="210" t="e">
        <f t="shared" si="3"/>
        <v>#DIV/0!</v>
      </c>
      <c r="N32" s="213"/>
      <c r="O32" s="218" t="e">
        <f t="shared" si="4"/>
        <v>#DIV/0!</v>
      </c>
      <c r="P32" s="100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40"/>
      <c r="AU32" s="145" t="str">
        <f t="shared" si="2"/>
        <v>11月</v>
      </c>
    </row>
    <row r="33" spans="2:47">
      <c r="B33" s="13" t="s">
        <v>81</v>
      </c>
      <c r="C33" s="172"/>
      <c r="D33" s="180"/>
      <c r="E33" s="180"/>
      <c r="F33" s="180"/>
      <c r="G33" s="180"/>
      <c r="H33" s="180"/>
      <c r="I33" s="180"/>
      <c r="J33" s="199"/>
      <c r="K33" s="5">
        <f t="shared" si="0"/>
        <v>0</v>
      </c>
      <c r="L33" s="5">
        <f t="shared" si="1"/>
        <v>0</v>
      </c>
      <c r="M33" s="210" t="e">
        <f t="shared" si="3"/>
        <v>#DIV/0!</v>
      </c>
      <c r="N33" s="213"/>
      <c r="O33" s="218" t="e">
        <f t="shared" si="4"/>
        <v>#DIV/0!</v>
      </c>
      <c r="P33" s="100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40"/>
      <c r="AU33" s="145" t="str">
        <f t="shared" si="2"/>
        <v>12月</v>
      </c>
    </row>
    <row r="34" spans="2:47">
      <c r="B34" s="165" t="s">
        <v>49</v>
      </c>
      <c r="C34" s="172"/>
      <c r="D34" s="180"/>
      <c r="E34" s="180"/>
      <c r="F34" s="180"/>
      <c r="G34" s="180"/>
      <c r="H34" s="180"/>
      <c r="I34" s="180"/>
      <c r="J34" s="199"/>
      <c r="K34" s="5">
        <f t="shared" si="0"/>
        <v>0</v>
      </c>
      <c r="L34" s="5">
        <f t="shared" si="1"/>
        <v>0</v>
      </c>
      <c r="M34" s="210" t="e">
        <f t="shared" si="3"/>
        <v>#DIV/0!</v>
      </c>
      <c r="N34" s="213"/>
      <c r="O34" s="218" t="e">
        <f t="shared" si="4"/>
        <v>#DIV/0!</v>
      </c>
      <c r="P34" s="100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40"/>
      <c r="AU34" s="145" t="str">
        <f t="shared" si="2"/>
        <v>○○年1月</v>
      </c>
    </row>
    <row r="35" spans="2:47">
      <c r="B35" s="13" t="s">
        <v>82</v>
      </c>
      <c r="C35" s="172"/>
      <c r="D35" s="179"/>
      <c r="E35" s="180"/>
      <c r="F35" s="180"/>
      <c r="G35" s="180"/>
      <c r="H35" s="180"/>
      <c r="I35" s="180"/>
      <c r="J35" s="199"/>
      <c r="K35" s="5">
        <f t="shared" si="0"/>
        <v>0</v>
      </c>
      <c r="L35" s="5">
        <f t="shared" si="1"/>
        <v>0</v>
      </c>
      <c r="M35" s="210" t="e">
        <f t="shared" si="3"/>
        <v>#DIV/0!</v>
      </c>
      <c r="N35" s="213"/>
      <c r="O35" s="218" t="e">
        <f t="shared" si="4"/>
        <v>#DIV/0!</v>
      </c>
      <c r="P35" s="100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40"/>
      <c r="AU35" s="145" t="str">
        <f t="shared" si="2"/>
        <v>2月</v>
      </c>
    </row>
    <row r="36" spans="2:47" ht="13.8">
      <c r="B36" s="14" t="s">
        <v>83</v>
      </c>
      <c r="C36" s="173"/>
      <c r="D36" s="181"/>
      <c r="E36" s="185"/>
      <c r="F36" s="185"/>
      <c r="G36" s="185"/>
      <c r="H36" s="185"/>
      <c r="I36" s="185"/>
      <c r="J36" s="200"/>
      <c r="K36" s="9">
        <f t="shared" si="0"/>
        <v>0</v>
      </c>
      <c r="L36" s="9">
        <f t="shared" si="1"/>
        <v>0</v>
      </c>
      <c r="M36" s="210" t="e">
        <f t="shared" si="3"/>
        <v>#DIV/0!</v>
      </c>
      <c r="N36" s="214" t="s">
        <v>74</v>
      </c>
      <c r="O36" s="218" t="e">
        <f t="shared" si="4"/>
        <v>#DIV/0!</v>
      </c>
      <c r="P36" s="221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8"/>
      <c r="AU36" s="145" t="str">
        <f t="shared" si="2"/>
        <v>3月</v>
      </c>
    </row>
    <row r="37" spans="2:47" ht="13.8">
      <c r="B37" s="15" t="s">
        <v>84</v>
      </c>
      <c r="C37" s="15">
        <f t="shared" ref="C37:K37" si="5">SUM(C25:C36)</f>
        <v>0</v>
      </c>
      <c r="D37" s="182">
        <f t="shared" si="5"/>
        <v>0</v>
      </c>
      <c r="E37" s="186">
        <f t="shared" si="5"/>
        <v>0</v>
      </c>
      <c r="F37" s="186">
        <f t="shared" si="5"/>
        <v>0</v>
      </c>
      <c r="G37" s="186">
        <f t="shared" si="5"/>
        <v>0</v>
      </c>
      <c r="H37" s="186">
        <f t="shared" si="5"/>
        <v>0</v>
      </c>
      <c r="I37" s="186">
        <f t="shared" si="5"/>
        <v>0</v>
      </c>
      <c r="J37" s="201">
        <f t="shared" si="5"/>
        <v>0</v>
      </c>
      <c r="K37" s="15">
        <f t="shared" si="5"/>
        <v>0</v>
      </c>
      <c r="L37" s="15">
        <f>SUM(L26:L36)</f>
        <v>0</v>
      </c>
      <c r="M37" s="211" t="e">
        <f t="shared" si="3"/>
        <v>#DIV/0!</v>
      </c>
      <c r="N37" s="87"/>
      <c r="O37" s="219"/>
      <c r="P37" s="222" t="s">
        <v>85</v>
      </c>
      <c r="Q37" s="224"/>
      <c r="R37" s="224"/>
      <c r="S37" s="224"/>
      <c r="T37" s="224"/>
      <c r="U37" s="224"/>
      <c r="V37" s="225" t="e">
        <f>IF((M37&gt;=0.285),"通期の週休２日","週休２日未達成")</f>
        <v>#DIV/0!</v>
      </c>
      <c r="W37" s="225"/>
      <c r="X37" s="225"/>
      <c r="Y37" s="225"/>
      <c r="Z37" s="2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57"/>
    </row>
    <row r="38" spans="2:47">
      <c r="B38" s="16" t="s">
        <v>86</v>
      </c>
    </row>
    <row r="39" spans="2:47">
      <c r="R39" s="115"/>
      <c r="S39" s="1" t="s">
        <v>87</v>
      </c>
      <c r="X39" s="226"/>
      <c r="Y39" s="1" t="s">
        <v>88</v>
      </c>
      <c r="AC39" s="122"/>
      <c r="AD39" s="1" t="s">
        <v>89</v>
      </c>
    </row>
  </sheetData>
  <mergeCells count="54">
    <mergeCell ref="B3:AT3"/>
    <mergeCell ref="C5:L5"/>
    <mergeCell ref="C6:L6"/>
    <mergeCell ref="E8:G8"/>
    <mergeCell ref="E9:G9"/>
    <mergeCell ref="B10:D10"/>
    <mergeCell ref="E10:G10"/>
    <mergeCell ref="B11:D11"/>
    <mergeCell ref="E11:G11"/>
    <mergeCell ref="C12:D12"/>
    <mergeCell ref="E12:G12"/>
    <mergeCell ref="I12:M12"/>
    <mergeCell ref="N12:O12"/>
    <mergeCell ref="C13:D13"/>
    <mergeCell ref="E13:G13"/>
    <mergeCell ref="I13:M13"/>
    <mergeCell ref="N13:O13"/>
    <mergeCell ref="C14:D14"/>
    <mergeCell ref="E14:G14"/>
    <mergeCell ref="I14:M14"/>
    <mergeCell ref="N14:O14"/>
    <mergeCell ref="C15:D15"/>
    <mergeCell ref="E15:G15"/>
    <mergeCell ref="I15:M15"/>
    <mergeCell ref="N15:O15"/>
    <mergeCell ref="B16:D16"/>
    <mergeCell ref="E16:G16"/>
    <mergeCell ref="I16:M16"/>
    <mergeCell ref="N16:O16"/>
    <mergeCell ref="B17:D17"/>
    <mergeCell ref="E17:G17"/>
    <mergeCell ref="I17:M17"/>
    <mergeCell ref="N17:O17"/>
    <mergeCell ref="B18:D18"/>
    <mergeCell ref="E18:G18"/>
    <mergeCell ref="I18:M18"/>
    <mergeCell ref="N18:O18"/>
    <mergeCell ref="D22:K22"/>
    <mergeCell ref="D23:J23"/>
    <mergeCell ref="P37:U37"/>
    <mergeCell ref="B8:C9"/>
    <mergeCell ref="H10:I11"/>
    <mergeCell ref="J10:K11"/>
    <mergeCell ref="B12:B13"/>
    <mergeCell ref="B14:B15"/>
    <mergeCell ref="B19:O21"/>
    <mergeCell ref="B22:B24"/>
    <mergeCell ref="C22:C24"/>
    <mergeCell ref="L22:L24"/>
    <mergeCell ref="M22:M24"/>
    <mergeCell ref="N22:N24"/>
    <mergeCell ref="O22:O24"/>
    <mergeCell ref="P22:AT23"/>
    <mergeCell ref="K23:K24"/>
  </mergeCells>
  <phoneticPr fontId="1"/>
  <pageMargins left="0.7" right="0.7" top="0.75" bottom="0.75" header="0.3" footer="0.3"/>
  <pageSetup paperSize="9" fitToWidth="1" fitToHeight="1" orientation="portrait" usePrinterDefaults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2:AU39"/>
  <sheetViews>
    <sheetView workbookViewId="0">
      <selection activeCell="C7" sqref="C7"/>
    </sheetView>
  </sheetViews>
  <sheetFormatPr defaultColWidth="9" defaultRowHeight="13.2"/>
  <cols>
    <col min="1" max="1" width="9" style="1"/>
    <col min="2" max="2" width="9.5" style="1" customWidth="1"/>
    <col min="3" max="7" width="6.59765625" style="1" customWidth="1"/>
    <col min="8" max="8" width="5.3984375" style="1" customWidth="1"/>
    <col min="9" max="10" width="2.59765625" style="1" customWidth="1"/>
    <col min="11" max="11" width="4.8984375" style="1" customWidth="1"/>
    <col min="12" max="15" width="6.59765625" style="1" customWidth="1"/>
    <col min="16" max="46" width="2.19921875" style="1" customWidth="1"/>
    <col min="47" max="47" width="10.19921875" style="1" bestFit="1" customWidth="1"/>
    <col min="48" max="16384" width="9" style="1"/>
  </cols>
  <sheetData>
    <row r="2" spans="2:46" ht="19.2">
      <c r="B2" s="229" t="s">
        <v>90</v>
      </c>
      <c r="C2" s="17" t="s">
        <v>0</v>
      </c>
      <c r="M2" s="74"/>
      <c r="N2" s="74"/>
      <c r="O2" s="74"/>
      <c r="AT2" s="130" t="s">
        <v>3</v>
      </c>
    </row>
    <row r="3" spans="2:46" ht="21">
      <c r="B3" s="4" t="s">
        <v>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5" spans="2:46">
      <c r="B5" s="158" t="s">
        <v>2</v>
      </c>
      <c r="C5" s="18" t="s">
        <v>71</v>
      </c>
      <c r="D5" s="28"/>
      <c r="E5" s="28"/>
      <c r="F5" s="28"/>
      <c r="G5" s="28"/>
      <c r="H5" s="28"/>
      <c r="I5" s="28"/>
      <c r="J5" s="28"/>
      <c r="K5" s="28"/>
      <c r="L5" s="64"/>
      <c r="S5" s="65"/>
    </row>
    <row r="6" spans="2:46">
      <c r="B6" s="158" t="s">
        <v>9</v>
      </c>
      <c r="C6" s="18" t="s">
        <v>91</v>
      </c>
      <c r="D6" s="28"/>
      <c r="E6" s="28"/>
      <c r="F6" s="28"/>
      <c r="G6" s="28"/>
      <c r="H6" s="28"/>
      <c r="I6" s="28"/>
      <c r="J6" s="28"/>
      <c r="K6" s="28"/>
      <c r="L6" s="64"/>
      <c r="S6" s="65"/>
    </row>
    <row r="7" spans="2:46">
      <c r="C7" s="19"/>
      <c r="E7" s="19"/>
      <c r="F7" s="19"/>
      <c r="K7" s="65"/>
      <c r="S7" s="65"/>
    </row>
    <row r="8" spans="2:46">
      <c r="B8" s="159" t="s">
        <v>12</v>
      </c>
      <c r="C8" s="166"/>
      <c r="D8" s="174" t="s">
        <v>8</v>
      </c>
      <c r="E8" s="39">
        <v>45422</v>
      </c>
      <c r="F8" s="46"/>
      <c r="G8" s="187"/>
      <c r="H8" s="188"/>
      <c r="I8" s="190"/>
      <c r="J8" s="193"/>
      <c r="K8" s="194"/>
      <c r="M8" s="65"/>
      <c r="N8" s="65"/>
      <c r="O8" s="65"/>
      <c r="S8" s="65"/>
    </row>
    <row r="9" spans="2:46">
      <c r="B9" s="160"/>
      <c r="C9" s="167"/>
      <c r="D9" s="174" t="s">
        <v>13</v>
      </c>
      <c r="E9" s="39">
        <v>45737</v>
      </c>
      <c r="F9" s="46"/>
      <c r="G9" s="187"/>
      <c r="H9" s="189"/>
      <c r="I9" s="190"/>
      <c r="J9" s="194"/>
      <c r="K9" s="194"/>
      <c r="S9" s="65"/>
    </row>
    <row r="10" spans="2:46">
      <c r="B10" s="161" t="s">
        <v>4</v>
      </c>
      <c r="C10" s="168"/>
      <c r="D10" s="175"/>
      <c r="E10" s="39">
        <v>45432</v>
      </c>
      <c r="F10" s="46"/>
      <c r="G10" s="46"/>
      <c r="H10" s="53" t="s">
        <v>17</v>
      </c>
      <c r="I10" s="56"/>
      <c r="J10" s="195" t="s">
        <v>92</v>
      </c>
      <c r="K10" s="202"/>
      <c r="L10" s="206"/>
      <c r="M10" s="75"/>
      <c r="N10" s="75"/>
      <c r="O10" s="75"/>
      <c r="S10" s="65"/>
    </row>
    <row r="11" spans="2:46">
      <c r="B11" s="161" t="s">
        <v>20</v>
      </c>
      <c r="C11" s="168"/>
      <c r="D11" s="175"/>
      <c r="E11" s="39">
        <v>45731</v>
      </c>
      <c r="F11" s="46"/>
      <c r="G11" s="46"/>
      <c r="H11" s="54"/>
      <c r="I11" s="57"/>
      <c r="J11" s="196"/>
      <c r="K11" s="203"/>
      <c r="L11" s="207"/>
      <c r="M11" s="208"/>
      <c r="N11" s="75"/>
      <c r="O11" s="75"/>
      <c r="S11" s="65"/>
    </row>
    <row r="12" spans="2:46" ht="13.8">
      <c r="B12" s="162" t="s">
        <v>23</v>
      </c>
      <c r="C12" s="161" t="s">
        <v>24</v>
      </c>
      <c r="D12" s="175"/>
      <c r="E12" s="39">
        <v>45517</v>
      </c>
      <c r="F12" s="46"/>
      <c r="G12" s="46"/>
      <c r="H12" s="55" t="s">
        <v>26</v>
      </c>
      <c r="I12" s="46">
        <v>45521</v>
      </c>
      <c r="J12" s="46"/>
      <c r="K12" s="46"/>
      <c r="L12" s="46"/>
      <c r="M12" s="187"/>
      <c r="N12" s="212">
        <f>I12-E12+1</f>
        <v>5</v>
      </c>
      <c r="O12" s="212"/>
      <c r="S12" s="65"/>
    </row>
    <row r="13" spans="2:46">
      <c r="B13" s="163"/>
      <c r="C13" s="161" t="s">
        <v>7</v>
      </c>
      <c r="D13" s="175"/>
      <c r="E13" s="39">
        <v>45517</v>
      </c>
      <c r="F13" s="46"/>
      <c r="G13" s="46"/>
      <c r="H13" s="55" t="s">
        <v>26</v>
      </c>
      <c r="I13" s="46">
        <v>45519</v>
      </c>
      <c r="J13" s="46"/>
      <c r="K13" s="46"/>
      <c r="L13" s="46"/>
      <c r="M13" s="187"/>
      <c r="N13" s="212">
        <f>I13-E13+1</f>
        <v>3</v>
      </c>
      <c r="O13" s="212"/>
      <c r="R13" s="111" t="s">
        <v>27</v>
      </c>
      <c r="S13" s="116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31"/>
    </row>
    <row r="14" spans="2:46">
      <c r="B14" s="162" t="s">
        <v>31</v>
      </c>
      <c r="C14" s="161" t="s">
        <v>24</v>
      </c>
      <c r="D14" s="175"/>
      <c r="E14" s="39">
        <v>45655</v>
      </c>
      <c r="F14" s="46"/>
      <c r="G14" s="46"/>
      <c r="H14" s="55" t="s">
        <v>26</v>
      </c>
      <c r="I14" s="46">
        <v>45661</v>
      </c>
      <c r="J14" s="46"/>
      <c r="K14" s="46"/>
      <c r="L14" s="46"/>
      <c r="M14" s="187"/>
      <c r="N14" s="212">
        <f>I14-E14+1</f>
        <v>7</v>
      </c>
      <c r="O14" s="212"/>
      <c r="R14" s="112"/>
      <c r="S14" s="118"/>
      <c r="AT14" s="132"/>
    </row>
    <row r="15" spans="2:46">
      <c r="B15" s="163"/>
      <c r="C15" s="161" t="s">
        <v>7</v>
      </c>
      <c r="D15" s="175"/>
      <c r="E15" s="39">
        <v>45655</v>
      </c>
      <c r="F15" s="46"/>
      <c r="G15" s="46"/>
      <c r="H15" s="55" t="s">
        <v>26</v>
      </c>
      <c r="I15" s="46">
        <v>45660</v>
      </c>
      <c r="J15" s="46"/>
      <c r="K15" s="46"/>
      <c r="L15" s="46"/>
      <c r="M15" s="187"/>
      <c r="N15" s="212">
        <f>I15-E15+1</f>
        <v>6</v>
      </c>
      <c r="O15" s="212"/>
      <c r="R15" s="112"/>
      <c r="S15" s="118" t="s">
        <v>32</v>
      </c>
      <c r="AT15" s="132"/>
    </row>
    <row r="16" spans="2:46" ht="13.8">
      <c r="B16" s="161" t="s">
        <v>34</v>
      </c>
      <c r="C16" s="168"/>
      <c r="D16" s="175"/>
      <c r="E16" s="39"/>
      <c r="F16" s="46"/>
      <c r="G16" s="46"/>
      <c r="H16" s="55" t="s">
        <v>26</v>
      </c>
      <c r="I16" s="191"/>
      <c r="J16" s="191"/>
      <c r="K16" s="191"/>
      <c r="L16" s="191"/>
      <c r="M16" s="209"/>
      <c r="N16" s="212">
        <v>0</v>
      </c>
      <c r="O16" s="212"/>
      <c r="R16" s="113"/>
      <c r="S16" s="117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33"/>
    </row>
    <row r="17" spans="2:47">
      <c r="B17" s="161" t="s">
        <v>6</v>
      </c>
      <c r="C17" s="168"/>
      <c r="D17" s="175"/>
      <c r="E17" s="39"/>
      <c r="F17" s="46"/>
      <c r="G17" s="46"/>
      <c r="H17" s="55" t="s">
        <v>26</v>
      </c>
      <c r="I17" s="191"/>
      <c r="J17" s="191"/>
      <c r="K17" s="191"/>
      <c r="L17" s="191"/>
      <c r="M17" s="209"/>
      <c r="N17" s="212">
        <v>0</v>
      </c>
      <c r="O17" s="212"/>
      <c r="S17" s="65"/>
    </row>
    <row r="18" spans="2:47">
      <c r="B18" s="7" t="s">
        <v>37</v>
      </c>
      <c r="C18" s="21"/>
      <c r="D18" s="30"/>
      <c r="E18" s="39"/>
      <c r="F18" s="46"/>
      <c r="G18" s="46"/>
      <c r="H18" s="55" t="s">
        <v>26</v>
      </c>
      <c r="I18" s="191"/>
      <c r="J18" s="191"/>
      <c r="K18" s="191"/>
      <c r="L18" s="191"/>
      <c r="M18" s="209"/>
      <c r="N18" s="212">
        <v>0</v>
      </c>
      <c r="O18" s="212"/>
      <c r="S18" s="65"/>
    </row>
    <row r="19" spans="2:47">
      <c r="B19" s="164" t="s">
        <v>39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S19" s="65"/>
    </row>
    <row r="20" spans="2:47"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S20" s="65"/>
    </row>
    <row r="21" spans="2:47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47" s="2" customFormat="1">
      <c r="B22" s="9"/>
      <c r="C22" s="169" t="s">
        <v>38</v>
      </c>
      <c r="D22" s="95" t="s">
        <v>41</v>
      </c>
      <c r="E22" s="103"/>
      <c r="F22" s="103"/>
      <c r="G22" s="103"/>
      <c r="H22" s="103"/>
      <c r="I22" s="103"/>
      <c r="J22" s="103"/>
      <c r="K22" s="134"/>
      <c r="L22" s="169" t="s">
        <v>42</v>
      </c>
      <c r="M22" s="169" t="s">
        <v>19</v>
      </c>
      <c r="N22" s="169" t="s">
        <v>44</v>
      </c>
      <c r="O22" s="215" t="s">
        <v>1</v>
      </c>
      <c r="P22" s="220" t="s">
        <v>33</v>
      </c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"/>
    </row>
    <row r="23" spans="2:47" s="2" customFormat="1">
      <c r="B23" s="10"/>
      <c r="C23" s="170"/>
      <c r="D23" s="176" t="s">
        <v>25</v>
      </c>
      <c r="E23" s="183"/>
      <c r="F23" s="183"/>
      <c r="G23" s="183"/>
      <c r="H23" s="183"/>
      <c r="I23" s="183"/>
      <c r="J23" s="197"/>
      <c r="K23" s="204" t="s">
        <v>45</v>
      </c>
      <c r="L23" s="170"/>
      <c r="M23" s="170"/>
      <c r="N23" s="170"/>
      <c r="O23" s="216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"/>
    </row>
    <row r="24" spans="2:47" s="2" customFormat="1" ht="21.6">
      <c r="B24" s="11"/>
      <c r="C24" s="171"/>
      <c r="D24" s="177" t="s">
        <v>23</v>
      </c>
      <c r="E24" s="177" t="s">
        <v>11</v>
      </c>
      <c r="F24" s="177" t="s">
        <v>14</v>
      </c>
      <c r="G24" s="177" t="s">
        <v>47</v>
      </c>
      <c r="H24" s="177" t="s">
        <v>50</v>
      </c>
      <c r="I24" s="192"/>
      <c r="J24" s="198"/>
      <c r="K24" s="205"/>
      <c r="L24" s="171"/>
      <c r="M24" s="171"/>
      <c r="N24" s="171"/>
      <c r="O24" s="217"/>
      <c r="P24" s="146" t="s">
        <v>52</v>
      </c>
      <c r="Q24" s="149" t="s">
        <v>15</v>
      </c>
      <c r="R24" s="149" t="s">
        <v>54</v>
      </c>
      <c r="S24" s="149" t="s">
        <v>46</v>
      </c>
      <c r="T24" s="149" t="s">
        <v>55</v>
      </c>
      <c r="U24" s="149" t="s">
        <v>57</v>
      </c>
      <c r="V24" s="149" t="s">
        <v>21</v>
      </c>
      <c r="W24" s="149" t="s">
        <v>58</v>
      </c>
      <c r="X24" s="149" t="s">
        <v>56</v>
      </c>
      <c r="Y24" s="149" t="s">
        <v>59</v>
      </c>
      <c r="Z24" s="149" t="s">
        <v>60</v>
      </c>
      <c r="AA24" s="149" t="s">
        <v>61</v>
      </c>
      <c r="AB24" s="149" t="s">
        <v>62</v>
      </c>
      <c r="AC24" s="149" t="s">
        <v>63</v>
      </c>
      <c r="AD24" s="149" t="s">
        <v>64</v>
      </c>
      <c r="AE24" s="149" t="s">
        <v>35</v>
      </c>
      <c r="AF24" s="149" t="s">
        <v>16</v>
      </c>
      <c r="AG24" s="149" t="s">
        <v>40</v>
      </c>
      <c r="AH24" s="149" t="s">
        <v>51</v>
      </c>
      <c r="AI24" s="149" t="s">
        <v>43</v>
      </c>
      <c r="AJ24" s="149" t="s">
        <v>22</v>
      </c>
      <c r="AK24" s="149" t="s">
        <v>65</v>
      </c>
      <c r="AL24" s="149" t="s">
        <v>36</v>
      </c>
      <c r="AM24" s="149" t="s">
        <v>67</v>
      </c>
      <c r="AN24" s="149" t="s">
        <v>66</v>
      </c>
      <c r="AO24" s="149" t="s">
        <v>29</v>
      </c>
      <c r="AP24" s="149" t="s">
        <v>68</v>
      </c>
      <c r="AQ24" s="149" t="s">
        <v>53</v>
      </c>
      <c r="AR24" s="149" t="s">
        <v>69</v>
      </c>
      <c r="AS24" s="149" t="s">
        <v>48</v>
      </c>
      <c r="AT24" s="136" t="s">
        <v>70</v>
      </c>
      <c r="AU24" s="2"/>
    </row>
    <row r="25" spans="2:47">
      <c r="B25" s="12">
        <v>45383</v>
      </c>
      <c r="C25" s="172"/>
      <c r="D25" s="178"/>
      <c r="E25" s="184"/>
      <c r="F25" s="184"/>
      <c r="G25" s="184"/>
      <c r="H25" s="184"/>
      <c r="I25" s="180"/>
      <c r="J25" s="199"/>
      <c r="K25" s="5">
        <f t="shared" ref="K25:K36" si="0">C25-D25-E25-F25-G25-H25-I25-J25</f>
        <v>0</v>
      </c>
      <c r="L25" s="5">
        <f t="shared" ref="L25:L36" si="1">COUNTIF(P25:AT25,"●")</f>
        <v>0</v>
      </c>
      <c r="M25" s="71"/>
      <c r="N25" s="34"/>
      <c r="O25" s="218"/>
      <c r="P25" s="230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141"/>
      <c r="AU25" s="145">
        <f t="shared" ref="AU25:AU36" si="2">B25</f>
        <v>45383</v>
      </c>
    </row>
    <row r="26" spans="2:47">
      <c r="B26" s="13" t="s">
        <v>73</v>
      </c>
      <c r="C26" s="172">
        <v>12</v>
      </c>
      <c r="D26" s="179"/>
      <c r="E26" s="180"/>
      <c r="F26" s="180"/>
      <c r="G26" s="180"/>
      <c r="H26" s="180"/>
      <c r="I26" s="180"/>
      <c r="J26" s="199"/>
      <c r="K26" s="5">
        <f t="shared" si="0"/>
        <v>12</v>
      </c>
      <c r="L26" s="5">
        <f t="shared" si="1"/>
        <v>4</v>
      </c>
      <c r="M26" s="210">
        <f t="shared" ref="M26:M37" si="3">L26/K26</f>
        <v>0.33333333333333331</v>
      </c>
      <c r="N26" s="34" t="s">
        <v>74</v>
      </c>
      <c r="O26" s="218" t="str">
        <f t="shared" ref="O26:O36" si="4">IF(M26&gt;=0.285,"●",IF(AND(M26&lt;0.285,N26="●"),"●",""))</f>
        <v>●</v>
      </c>
      <c r="P26" s="230"/>
      <c r="Q26" s="233"/>
      <c r="R26" s="233"/>
      <c r="S26" s="233"/>
      <c r="T26" s="233"/>
      <c r="U26" s="233"/>
      <c r="V26" s="233"/>
      <c r="W26" s="233"/>
      <c r="X26" s="233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234"/>
      <c r="AJ26" s="234"/>
      <c r="AK26" s="234"/>
      <c r="AL26" s="151" t="s">
        <v>74</v>
      </c>
      <c r="AM26" s="151" t="s">
        <v>74</v>
      </c>
      <c r="AN26" s="234"/>
      <c r="AO26" s="234"/>
      <c r="AP26" s="234"/>
      <c r="AQ26" s="234"/>
      <c r="AR26" s="234"/>
      <c r="AS26" s="151" t="s">
        <v>74</v>
      </c>
      <c r="AT26" s="155" t="s">
        <v>74</v>
      </c>
      <c r="AU26" s="145" t="str">
        <f t="shared" si="2"/>
        <v>5月</v>
      </c>
    </row>
    <row r="27" spans="2:47">
      <c r="B27" s="13" t="s">
        <v>75</v>
      </c>
      <c r="C27" s="172">
        <v>30</v>
      </c>
      <c r="D27" s="179"/>
      <c r="E27" s="180"/>
      <c r="F27" s="180"/>
      <c r="G27" s="180"/>
      <c r="H27" s="180"/>
      <c r="I27" s="180"/>
      <c r="J27" s="199"/>
      <c r="K27" s="5">
        <f t="shared" si="0"/>
        <v>30</v>
      </c>
      <c r="L27" s="5">
        <f t="shared" si="1"/>
        <v>7</v>
      </c>
      <c r="M27" s="210">
        <f t="shared" si="3"/>
        <v>0.23333333333333334</v>
      </c>
      <c r="N27" s="213"/>
      <c r="O27" s="218" t="str">
        <f t="shared" si="4"/>
        <v/>
      </c>
      <c r="P27" s="231"/>
      <c r="Q27" s="234"/>
      <c r="R27" s="234"/>
      <c r="S27" s="234"/>
      <c r="T27" s="234"/>
      <c r="U27" s="151" t="s">
        <v>74</v>
      </c>
      <c r="V27" s="151" t="s">
        <v>74</v>
      </c>
      <c r="W27" s="234"/>
      <c r="X27" s="234"/>
      <c r="Y27" s="234"/>
      <c r="Z27" s="234"/>
      <c r="AA27" s="234"/>
      <c r="AB27" s="151" t="s">
        <v>74</v>
      </c>
      <c r="AC27" s="151" t="s">
        <v>74</v>
      </c>
      <c r="AD27" s="234"/>
      <c r="AE27" s="234"/>
      <c r="AF27" s="234"/>
      <c r="AG27" s="234"/>
      <c r="AH27" s="234"/>
      <c r="AI27" s="151" t="s">
        <v>74</v>
      </c>
      <c r="AJ27" s="151" t="s">
        <v>74</v>
      </c>
      <c r="AK27" s="234"/>
      <c r="AL27" s="234"/>
      <c r="AM27" s="234"/>
      <c r="AN27" s="234"/>
      <c r="AO27" s="234"/>
      <c r="AP27" s="151"/>
      <c r="AQ27" s="151" t="s">
        <v>74</v>
      </c>
      <c r="AR27" s="234"/>
      <c r="AS27" s="234"/>
      <c r="AT27" s="139"/>
      <c r="AU27" s="145" t="str">
        <f t="shared" si="2"/>
        <v>6月</v>
      </c>
    </row>
    <row r="28" spans="2:47">
      <c r="B28" s="13" t="s">
        <v>76</v>
      </c>
      <c r="C28" s="172">
        <v>31</v>
      </c>
      <c r="D28" s="179"/>
      <c r="E28" s="180"/>
      <c r="F28" s="180"/>
      <c r="G28" s="180"/>
      <c r="H28" s="180"/>
      <c r="I28" s="180"/>
      <c r="J28" s="199"/>
      <c r="K28" s="5">
        <f t="shared" si="0"/>
        <v>31</v>
      </c>
      <c r="L28" s="5">
        <f t="shared" si="1"/>
        <v>8</v>
      </c>
      <c r="M28" s="210">
        <f t="shared" si="3"/>
        <v>0.25806451612903225</v>
      </c>
      <c r="N28" s="213"/>
      <c r="O28" s="218" t="str">
        <f t="shared" si="4"/>
        <v/>
      </c>
      <c r="P28" s="231"/>
      <c r="Q28" s="234"/>
      <c r="R28" s="234"/>
      <c r="S28" s="151" t="s">
        <v>74</v>
      </c>
      <c r="T28" s="151" t="s">
        <v>74</v>
      </c>
      <c r="U28" s="234"/>
      <c r="V28" s="234"/>
      <c r="W28" s="234"/>
      <c r="X28" s="234"/>
      <c r="Y28" s="234"/>
      <c r="Z28" s="151" t="s">
        <v>74</v>
      </c>
      <c r="AA28" s="151" t="s">
        <v>74</v>
      </c>
      <c r="AB28" s="234"/>
      <c r="AC28" s="234"/>
      <c r="AD28" s="234"/>
      <c r="AE28" s="234"/>
      <c r="AF28" s="234"/>
      <c r="AG28" s="151"/>
      <c r="AH28" s="151" t="s">
        <v>74</v>
      </c>
      <c r="AI28" s="234"/>
      <c r="AJ28" s="234"/>
      <c r="AK28" s="234"/>
      <c r="AL28" s="234"/>
      <c r="AM28" s="234" t="s">
        <v>74</v>
      </c>
      <c r="AN28" s="151" t="s">
        <v>74</v>
      </c>
      <c r="AO28" s="151" t="s">
        <v>74</v>
      </c>
      <c r="AP28" s="234"/>
      <c r="AQ28" s="234"/>
      <c r="AR28" s="234"/>
      <c r="AS28" s="234"/>
      <c r="AT28" s="238"/>
      <c r="AU28" s="145" t="str">
        <f t="shared" si="2"/>
        <v>7月</v>
      </c>
    </row>
    <row r="29" spans="2:47">
      <c r="B29" s="13" t="s">
        <v>77</v>
      </c>
      <c r="C29" s="172">
        <v>31</v>
      </c>
      <c r="D29" s="180">
        <v>3</v>
      </c>
      <c r="E29" s="180"/>
      <c r="F29" s="180"/>
      <c r="G29" s="180"/>
      <c r="H29" s="180"/>
      <c r="I29" s="180"/>
      <c r="J29" s="199"/>
      <c r="K29" s="5">
        <f t="shared" si="0"/>
        <v>28</v>
      </c>
      <c r="L29" s="5">
        <f t="shared" si="1"/>
        <v>11</v>
      </c>
      <c r="M29" s="210">
        <f t="shared" si="3"/>
        <v>0.39285714285714285</v>
      </c>
      <c r="N29" s="213"/>
      <c r="O29" s="218" t="str">
        <f t="shared" si="4"/>
        <v>●</v>
      </c>
      <c r="P29" s="148" t="s">
        <v>74</v>
      </c>
      <c r="Q29" s="151" t="s">
        <v>74</v>
      </c>
      <c r="R29" s="234"/>
      <c r="S29" s="234"/>
      <c r="T29" s="234"/>
      <c r="U29" s="234"/>
      <c r="V29" s="234"/>
      <c r="W29" s="151" t="s">
        <v>74</v>
      </c>
      <c r="X29" s="151" t="s">
        <v>74</v>
      </c>
      <c r="Y29" s="234" t="s">
        <v>74</v>
      </c>
      <c r="Z29" s="234"/>
      <c r="AA29" s="234"/>
      <c r="AB29" s="234" t="s">
        <v>93</v>
      </c>
      <c r="AC29" s="234" t="s">
        <v>93</v>
      </c>
      <c r="AD29" s="151" t="s">
        <v>93</v>
      </c>
      <c r="AE29" s="151" t="s">
        <v>74</v>
      </c>
      <c r="AF29" s="234" t="s">
        <v>74</v>
      </c>
      <c r="AG29" s="234"/>
      <c r="AH29" s="234"/>
      <c r="AI29" s="234"/>
      <c r="AJ29" s="234"/>
      <c r="AK29" s="151" t="s">
        <v>74</v>
      </c>
      <c r="AL29" s="151" t="s">
        <v>74</v>
      </c>
      <c r="AM29" s="234"/>
      <c r="AN29" s="234"/>
      <c r="AO29" s="234"/>
      <c r="AP29" s="234"/>
      <c r="AQ29" s="234"/>
      <c r="AR29" s="151" t="s">
        <v>74</v>
      </c>
      <c r="AS29" s="151" t="s">
        <v>74</v>
      </c>
      <c r="AT29" s="238"/>
      <c r="AU29" s="145" t="str">
        <f t="shared" si="2"/>
        <v>8月</v>
      </c>
    </row>
    <row r="30" spans="2:47">
      <c r="B30" s="13" t="s">
        <v>78</v>
      </c>
      <c r="C30" s="172">
        <v>30</v>
      </c>
      <c r="D30" s="180"/>
      <c r="E30" s="180"/>
      <c r="F30" s="180"/>
      <c r="G30" s="180"/>
      <c r="H30" s="180"/>
      <c r="I30" s="180"/>
      <c r="J30" s="199"/>
      <c r="K30" s="5">
        <f t="shared" si="0"/>
        <v>30</v>
      </c>
      <c r="L30" s="5">
        <f t="shared" si="1"/>
        <v>9</v>
      </c>
      <c r="M30" s="210">
        <f t="shared" si="3"/>
        <v>0.3</v>
      </c>
      <c r="N30" s="213"/>
      <c r="O30" s="218" t="str">
        <f t="shared" si="4"/>
        <v>●</v>
      </c>
      <c r="P30" s="231"/>
      <c r="Q30" s="234"/>
      <c r="R30" s="234"/>
      <c r="S30" s="234"/>
      <c r="T30" s="151" t="s">
        <v>74</v>
      </c>
      <c r="U30" s="151" t="s">
        <v>74</v>
      </c>
      <c r="V30" s="234"/>
      <c r="W30" s="234"/>
      <c r="X30" s="234"/>
      <c r="Y30" s="234"/>
      <c r="Z30" s="234"/>
      <c r="AA30" s="151" t="s">
        <v>74</v>
      </c>
      <c r="AB30" s="151" t="s">
        <v>74</v>
      </c>
      <c r="AC30" s="234"/>
      <c r="AD30" s="234"/>
      <c r="AE30" s="234"/>
      <c r="AF30" s="234"/>
      <c r="AG30" s="234"/>
      <c r="AH30" s="151" t="s">
        <v>74</v>
      </c>
      <c r="AI30" s="151" t="s">
        <v>74</v>
      </c>
      <c r="AJ30" s="234" t="s">
        <v>74</v>
      </c>
      <c r="AK30" s="234" t="s">
        <v>74</v>
      </c>
      <c r="AL30" s="234"/>
      <c r="AM30" s="234"/>
      <c r="AN30" s="234"/>
      <c r="AO30" s="151"/>
      <c r="AP30" s="151" t="s">
        <v>74</v>
      </c>
      <c r="AQ30" s="234"/>
      <c r="AR30" s="234"/>
      <c r="AS30" s="234"/>
      <c r="AT30" s="141"/>
      <c r="AU30" s="145" t="str">
        <f t="shared" si="2"/>
        <v>9月</v>
      </c>
    </row>
    <row r="31" spans="2:47">
      <c r="B31" s="13" t="s">
        <v>79</v>
      </c>
      <c r="C31" s="172">
        <v>31</v>
      </c>
      <c r="D31" s="180"/>
      <c r="E31" s="180"/>
      <c r="F31" s="180"/>
      <c r="G31" s="180"/>
      <c r="H31" s="180"/>
      <c r="I31" s="180"/>
      <c r="J31" s="199"/>
      <c r="K31" s="5">
        <f t="shared" si="0"/>
        <v>31</v>
      </c>
      <c r="L31" s="5">
        <f t="shared" si="1"/>
        <v>9</v>
      </c>
      <c r="M31" s="210">
        <f t="shared" si="3"/>
        <v>0.29032258064516131</v>
      </c>
      <c r="N31" s="213"/>
      <c r="O31" s="218" t="str">
        <f t="shared" si="4"/>
        <v>●</v>
      </c>
      <c r="P31" s="231"/>
      <c r="Q31" s="234"/>
      <c r="R31" s="151" t="s">
        <v>74</v>
      </c>
      <c r="S31" s="151" t="s">
        <v>74</v>
      </c>
      <c r="T31" s="234"/>
      <c r="U31" s="234"/>
      <c r="V31" s="234"/>
      <c r="W31" s="234"/>
      <c r="X31" s="234"/>
      <c r="Y31" s="151" t="s">
        <v>74</v>
      </c>
      <c r="Z31" s="151" t="s">
        <v>74</v>
      </c>
      <c r="AA31" s="234"/>
      <c r="AB31" s="234"/>
      <c r="AC31" s="234"/>
      <c r="AD31" s="234"/>
      <c r="AE31" s="234"/>
      <c r="AF31" s="151" t="s">
        <v>74</v>
      </c>
      <c r="AG31" s="151" t="s">
        <v>74</v>
      </c>
      <c r="AH31" s="234"/>
      <c r="AI31" s="234"/>
      <c r="AJ31" s="234"/>
      <c r="AK31" s="234"/>
      <c r="AL31" s="234"/>
      <c r="AM31" s="151" t="s">
        <v>74</v>
      </c>
      <c r="AN31" s="151" t="s">
        <v>74</v>
      </c>
      <c r="AO31" s="234"/>
      <c r="AP31" s="234"/>
      <c r="AQ31" s="234"/>
      <c r="AR31" s="234"/>
      <c r="AS31" s="234"/>
      <c r="AT31" s="155" t="s">
        <v>74</v>
      </c>
      <c r="AU31" s="145" t="str">
        <f t="shared" si="2"/>
        <v>10月</v>
      </c>
    </row>
    <row r="32" spans="2:47">
      <c r="B32" s="13" t="s">
        <v>80</v>
      </c>
      <c r="C32" s="172">
        <v>30</v>
      </c>
      <c r="D32" s="180"/>
      <c r="E32" s="180"/>
      <c r="F32" s="180"/>
      <c r="G32" s="180"/>
      <c r="H32" s="180"/>
      <c r="I32" s="180"/>
      <c r="J32" s="199"/>
      <c r="K32" s="5">
        <f t="shared" si="0"/>
        <v>30</v>
      </c>
      <c r="L32" s="5">
        <f t="shared" si="1"/>
        <v>9</v>
      </c>
      <c r="M32" s="210">
        <f t="shared" si="3"/>
        <v>0.3</v>
      </c>
      <c r="N32" s="213"/>
      <c r="O32" s="218" t="str">
        <f t="shared" si="4"/>
        <v>●</v>
      </c>
      <c r="P32" s="148" t="s">
        <v>74</v>
      </c>
      <c r="Q32" s="234"/>
      <c r="R32" s="234" t="s">
        <v>74</v>
      </c>
      <c r="S32" s="234"/>
      <c r="T32" s="234"/>
      <c r="U32" s="234"/>
      <c r="V32" s="151"/>
      <c r="W32" s="151" t="s">
        <v>74</v>
      </c>
      <c r="X32" s="234"/>
      <c r="Y32" s="234"/>
      <c r="Z32" s="234"/>
      <c r="AA32" s="234"/>
      <c r="AB32" s="234"/>
      <c r="AC32" s="151"/>
      <c r="AD32" s="151" t="s">
        <v>74</v>
      </c>
      <c r="AE32" s="234"/>
      <c r="AF32" s="234"/>
      <c r="AG32" s="234"/>
      <c r="AH32" s="234"/>
      <c r="AI32" s="234"/>
      <c r="AJ32" s="151" t="s">
        <v>74</v>
      </c>
      <c r="AK32" s="151" t="s">
        <v>74</v>
      </c>
      <c r="AL32" s="234" t="s">
        <v>74</v>
      </c>
      <c r="AM32" s="234"/>
      <c r="AN32" s="234"/>
      <c r="AO32" s="234"/>
      <c r="AP32" s="234"/>
      <c r="AQ32" s="151" t="s">
        <v>74</v>
      </c>
      <c r="AR32" s="151" t="s">
        <v>74</v>
      </c>
      <c r="AS32" s="234"/>
      <c r="AT32" s="141"/>
      <c r="AU32" s="145" t="str">
        <f t="shared" si="2"/>
        <v>11月</v>
      </c>
    </row>
    <row r="33" spans="2:47">
      <c r="B33" s="13" t="s">
        <v>81</v>
      </c>
      <c r="C33" s="172">
        <v>31</v>
      </c>
      <c r="D33" s="180"/>
      <c r="E33" s="180">
        <v>3</v>
      </c>
      <c r="F33" s="180"/>
      <c r="G33" s="180"/>
      <c r="H33" s="180"/>
      <c r="I33" s="180"/>
      <c r="J33" s="199"/>
      <c r="K33" s="5">
        <f t="shared" si="0"/>
        <v>28</v>
      </c>
      <c r="L33" s="5">
        <f t="shared" si="1"/>
        <v>8</v>
      </c>
      <c r="M33" s="210">
        <f t="shared" si="3"/>
        <v>0.2857142857142857</v>
      </c>
      <c r="N33" s="213"/>
      <c r="O33" s="218" t="str">
        <f t="shared" si="4"/>
        <v>●</v>
      </c>
      <c r="P33" s="231"/>
      <c r="Q33" s="234"/>
      <c r="R33" s="234"/>
      <c r="S33" s="234"/>
      <c r="T33" s="151" t="s">
        <v>74</v>
      </c>
      <c r="U33" s="151" t="s">
        <v>74</v>
      </c>
      <c r="V33" s="234"/>
      <c r="W33" s="234"/>
      <c r="X33" s="234"/>
      <c r="Y33" s="234"/>
      <c r="Z33" s="234"/>
      <c r="AA33" s="151" t="s">
        <v>74</v>
      </c>
      <c r="AB33" s="151" t="s">
        <v>74</v>
      </c>
      <c r="AC33" s="234"/>
      <c r="AD33" s="234"/>
      <c r="AE33" s="234"/>
      <c r="AF33" s="234"/>
      <c r="AG33" s="234"/>
      <c r="AH33" s="151" t="s">
        <v>74</v>
      </c>
      <c r="AI33" s="151" t="s">
        <v>74</v>
      </c>
      <c r="AJ33" s="234"/>
      <c r="AK33" s="234"/>
      <c r="AL33" s="234"/>
      <c r="AM33" s="234"/>
      <c r="AN33" s="234"/>
      <c r="AO33" s="151" t="s">
        <v>74</v>
      </c>
      <c r="AP33" s="151" t="s">
        <v>74</v>
      </c>
      <c r="AQ33" s="234"/>
      <c r="AR33" s="234" t="s">
        <v>93</v>
      </c>
      <c r="AS33" s="234" t="s">
        <v>93</v>
      </c>
      <c r="AT33" s="238" t="s">
        <v>93</v>
      </c>
      <c r="AU33" s="145" t="str">
        <f t="shared" si="2"/>
        <v>12月</v>
      </c>
    </row>
    <row r="34" spans="2:47">
      <c r="B34" s="12">
        <v>45658</v>
      </c>
      <c r="C34" s="172">
        <v>31</v>
      </c>
      <c r="D34" s="180"/>
      <c r="E34" s="180">
        <v>3</v>
      </c>
      <c r="F34" s="180"/>
      <c r="G34" s="180"/>
      <c r="H34" s="180"/>
      <c r="I34" s="180"/>
      <c r="J34" s="199"/>
      <c r="K34" s="5">
        <f t="shared" si="0"/>
        <v>28</v>
      </c>
      <c r="L34" s="5">
        <f t="shared" si="1"/>
        <v>8</v>
      </c>
      <c r="M34" s="210">
        <f t="shared" si="3"/>
        <v>0.2857142857142857</v>
      </c>
      <c r="N34" s="213"/>
      <c r="O34" s="218" t="str">
        <f t="shared" si="4"/>
        <v>●</v>
      </c>
      <c r="P34" s="231" t="s">
        <v>93</v>
      </c>
      <c r="Q34" s="151" t="s">
        <v>93</v>
      </c>
      <c r="R34" s="151" t="s">
        <v>93</v>
      </c>
      <c r="S34" s="234" t="s">
        <v>74</v>
      </c>
      <c r="T34" s="234"/>
      <c r="U34" s="234"/>
      <c r="V34" s="234"/>
      <c r="W34" s="234"/>
      <c r="X34" s="151" t="s">
        <v>74</v>
      </c>
      <c r="Y34" s="151" t="s">
        <v>74</v>
      </c>
      <c r="Z34" s="234" t="s">
        <v>74</v>
      </c>
      <c r="AA34" s="234"/>
      <c r="AB34" s="234"/>
      <c r="AC34" s="234"/>
      <c r="AD34" s="234"/>
      <c r="AE34" s="151"/>
      <c r="AF34" s="151" t="s">
        <v>74</v>
      </c>
      <c r="AG34" s="234"/>
      <c r="AH34" s="234"/>
      <c r="AI34" s="234"/>
      <c r="AJ34" s="234"/>
      <c r="AK34" s="234"/>
      <c r="AL34" s="151"/>
      <c r="AM34" s="151" t="s">
        <v>74</v>
      </c>
      <c r="AN34" s="234"/>
      <c r="AO34" s="234"/>
      <c r="AP34" s="234"/>
      <c r="AQ34" s="234"/>
      <c r="AR34" s="234"/>
      <c r="AS34" s="151" t="s">
        <v>74</v>
      </c>
      <c r="AT34" s="155" t="s">
        <v>74</v>
      </c>
      <c r="AU34" s="145">
        <f t="shared" si="2"/>
        <v>45658</v>
      </c>
    </row>
    <row r="35" spans="2:47">
      <c r="B35" s="13" t="s">
        <v>82</v>
      </c>
      <c r="C35" s="172">
        <v>28</v>
      </c>
      <c r="D35" s="179"/>
      <c r="E35" s="180"/>
      <c r="F35" s="180"/>
      <c r="G35" s="180"/>
      <c r="H35" s="180"/>
      <c r="I35" s="180"/>
      <c r="J35" s="199"/>
      <c r="K35" s="5">
        <f t="shared" si="0"/>
        <v>28</v>
      </c>
      <c r="L35" s="5">
        <f t="shared" si="1"/>
        <v>7</v>
      </c>
      <c r="M35" s="210">
        <f t="shared" si="3"/>
        <v>0.25</v>
      </c>
      <c r="N35" s="213"/>
      <c r="O35" s="218" t="str">
        <f t="shared" si="4"/>
        <v/>
      </c>
      <c r="P35" s="231"/>
      <c r="Q35" s="234"/>
      <c r="R35" s="234"/>
      <c r="S35" s="234"/>
      <c r="T35" s="234"/>
      <c r="U35" s="151" t="s">
        <v>74</v>
      </c>
      <c r="V35" s="151" t="s">
        <v>74</v>
      </c>
      <c r="W35" s="234"/>
      <c r="X35" s="234"/>
      <c r="Y35" s="234"/>
      <c r="Z35" s="234" t="s">
        <v>74</v>
      </c>
      <c r="AA35" s="234"/>
      <c r="AB35" s="151"/>
      <c r="AC35" s="151" t="s">
        <v>74</v>
      </c>
      <c r="AD35" s="234"/>
      <c r="AE35" s="234"/>
      <c r="AF35" s="234"/>
      <c r="AG35" s="234"/>
      <c r="AH35" s="234"/>
      <c r="AI35" s="151"/>
      <c r="AJ35" s="151" t="s">
        <v>74</v>
      </c>
      <c r="AK35" s="234"/>
      <c r="AL35" s="234" t="s">
        <v>74</v>
      </c>
      <c r="AM35" s="234"/>
      <c r="AN35" s="234"/>
      <c r="AO35" s="234"/>
      <c r="AP35" s="151"/>
      <c r="AQ35" s="151" t="s">
        <v>74</v>
      </c>
      <c r="AR35" s="154"/>
      <c r="AS35" s="154"/>
      <c r="AT35" s="141"/>
      <c r="AU35" s="145" t="str">
        <f t="shared" si="2"/>
        <v>2月</v>
      </c>
    </row>
    <row r="36" spans="2:47" ht="13.8">
      <c r="B36" s="14" t="s">
        <v>83</v>
      </c>
      <c r="C36" s="173">
        <v>15</v>
      </c>
      <c r="D36" s="181"/>
      <c r="E36" s="185"/>
      <c r="F36" s="185"/>
      <c r="G36" s="185"/>
      <c r="H36" s="185"/>
      <c r="I36" s="185"/>
      <c r="J36" s="200"/>
      <c r="K36" s="9">
        <f t="shared" si="0"/>
        <v>15</v>
      </c>
      <c r="L36" s="9">
        <f t="shared" si="1"/>
        <v>4</v>
      </c>
      <c r="M36" s="210">
        <f t="shared" si="3"/>
        <v>0.26666666666666666</v>
      </c>
      <c r="N36" s="214" t="s">
        <v>74</v>
      </c>
      <c r="O36" s="218" t="str">
        <f t="shared" si="4"/>
        <v>●</v>
      </c>
      <c r="P36" s="232"/>
      <c r="Q36" s="235"/>
      <c r="R36" s="235"/>
      <c r="S36" s="235"/>
      <c r="T36" s="234" t="s">
        <v>74</v>
      </c>
      <c r="U36" s="151" t="s">
        <v>74</v>
      </c>
      <c r="V36" s="151"/>
      <c r="W36" s="234"/>
      <c r="X36" s="234"/>
      <c r="Y36" s="234"/>
      <c r="Z36" s="234"/>
      <c r="AA36" s="234" t="s">
        <v>74</v>
      </c>
      <c r="AB36" s="151" t="s">
        <v>74</v>
      </c>
      <c r="AC36" s="236"/>
      <c r="AD36" s="235"/>
      <c r="AE36" s="109"/>
      <c r="AF36" s="109"/>
      <c r="AG36" s="109"/>
      <c r="AH36" s="109"/>
      <c r="AI36" s="109"/>
      <c r="AJ36" s="109"/>
      <c r="AK36" s="237"/>
      <c r="AL36" s="237"/>
      <c r="AM36" s="237"/>
      <c r="AN36" s="237"/>
      <c r="AO36" s="237"/>
      <c r="AP36" s="237"/>
      <c r="AQ36" s="237"/>
      <c r="AR36" s="237"/>
      <c r="AS36" s="237"/>
      <c r="AT36" s="239"/>
      <c r="AU36" s="145" t="str">
        <f t="shared" si="2"/>
        <v>3月</v>
      </c>
    </row>
    <row r="37" spans="2:47" ht="13.8">
      <c r="B37" s="15" t="s">
        <v>84</v>
      </c>
      <c r="C37" s="15">
        <f t="shared" ref="C37:K37" si="5">SUM(C25:C36)</f>
        <v>300</v>
      </c>
      <c r="D37" s="182">
        <f t="shared" si="5"/>
        <v>3</v>
      </c>
      <c r="E37" s="186">
        <f t="shared" si="5"/>
        <v>6</v>
      </c>
      <c r="F37" s="186">
        <f t="shared" si="5"/>
        <v>0</v>
      </c>
      <c r="G37" s="186">
        <f t="shared" si="5"/>
        <v>0</v>
      </c>
      <c r="H37" s="186">
        <f t="shared" si="5"/>
        <v>0</v>
      </c>
      <c r="I37" s="186">
        <f t="shared" si="5"/>
        <v>0</v>
      </c>
      <c r="J37" s="201">
        <f t="shared" si="5"/>
        <v>0</v>
      </c>
      <c r="K37" s="15">
        <f t="shared" si="5"/>
        <v>291</v>
      </c>
      <c r="L37" s="15">
        <f>SUM(L26:L36)</f>
        <v>84</v>
      </c>
      <c r="M37" s="211">
        <f t="shared" si="3"/>
        <v>0.28865979381443296</v>
      </c>
      <c r="N37" s="87"/>
      <c r="O37" s="219"/>
      <c r="P37" s="222" t="s">
        <v>85</v>
      </c>
      <c r="Q37" s="224"/>
      <c r="R37" s="224"/>
      <c r="S37" s="224"/>
      <c r="T37" s="224"/>
      <c r="U37" s="224"/>
      <c r="V37" s="225" t="str">
        <f>IF((M37&gt;=0.285),"通期の週休２日","週休２日未達成")</f>
        <v>通期の週休２日</v>
      </c>
      <c r="W37" s="225"/>
      <c r="X37" s="225"/>
      <c r="Y37" s="225"/>
      <c r="Z37" s="2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57"/>
    </row>
    <row r="38" spans="2:47">
      <c r="B38" s="16" t="s">
        <v>86</v>
      </c>
    </row>
    <row r="39" spans="2:47">
      <c r="R39" s="115"/>
      <c r="S39" s="1" t="s">
        <v>87</v>
      </c>
      <c r="X39" s="226"/>
      <c r="Y39" s="1" t="s">
        <v>88</v>
      </c>
      <c r="AC39" s="122"/>
      <c r="AD39" s="1" t="s">
        <v>89</v>
      </c>
    </row>
  </sheetData>
  <mergeCells count="54">
    <mergeCell ref="B3:AT3"/>
    <mergeCell ref="C5:L5"/>
    <mergeCell ref="C6:L6"/>
    <mergeCell ref="E8:G8"/>
    <mergeCell ref="E9:G9"/>
    <mergeCell ref="B10:D10"/>
    <mergeCell ref="E10:G10"/>
    <mergeCell ref="B11:D11"/>
    <mergeCell ref="E11:G11"/>
    <mergeCell ref="C12:D12"/>
    <mergeCell ref="E12:G12"/>
    <mergeCell ref="I12:M12"/>
    <mergeCell ref="N12:O12"/>
    <mergeCell ref="C13:D13"/>
    <mergeCell ref="E13:G13"/>
    <mergeCell ref="I13:M13"/>
    <mergeCell ref="N13:O13"/>
    <mergeCell ref="C14:D14"/>
    <mergeCell ref="E14:G14"/>
    <mergeCell ref="I14:M14"/>
    <mergeCell ref="N14:O14"/>
    <mergeCell ref="C15:D15"/>
    <mergeCell ref="E15:G15"/>
    <mergeCell ref="I15:M15"/>
    <mergeCell ref="N15:O15"/>
    <mergeCell ref="B16:D16"/>
    <mergeCell ref="E16:G16"/>
    <mergeCell ref="I16:M16"/>
    <mergeCell ref="N16:O16"/>
    <mergeCell ref="B17:D17"/>
    <mergeCell ref="E17:G17"/>
    <mergeCell ref="I17:M17"/>
    <mergeCell ref="N17:O17"/>
    <mergeCell ref="B18:D18"/>
    <mergeCell ref="E18:G18"/>
    <mergeCell ref="I18:M18"/>
    <mergeCell ref="N18:O18"/>
    <mergeCell ref="D22:K22"/>
    <mergeCell ref="D23:J23"/>
    <mergeCell ref="P37:U37"/>
    <mergeCell ref="B8:C9"/>
    <mergeCell ref="H10:I11"/>
    <mergeCell ref="J10:K11"/>
    <mergeCell ref="B12:B13"/>
    <mergeCell ref="B14:B15"/>
    <mergeCell ref="B19:O21"/>
    <mergeCell ref="B22:B24"/>
    <mergeCell ref="C22:C24"/>
    <mergeCell ref="L22:L24"/>
    <mergeCell ref="M22:M24"/>
    <mergeCell ref="N22:N24"/>
    <mergeCell ref="O22:O24"/>
    <mergeCell ref="P22:AT23"/>
    <mergeCell ref="K23:K24"/>
  </mergeCells>
  <phoneticPr fontId="1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　週休２日工事　休日等取得実績書</vt:lpstr>
      <vt:lpstr>別紙　週休２日工事　休日等取得実績書（記入例）</vt:lpstr>
      <vt:lpstr>【改定前】（別紙）参考様式；実績書</vt:lpstr>
      <vt:lpstr>【改定前】（別紙）参考様式；実績書_記入例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清間 直樹</dc:creator>
  <cp:lastModifiedBy>靏亀 翠</cp:lastModifiedBy>
  <dcterms:created xsi:type="dcterms:W3CDTF">2024-04-30T06:25:06Z</dcterms:created>
  <dcterms:modified xsi:type="dcterms:W3CDTF">2025-08-13T04:59:41Z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2025-08-13T04:59:41Z</vt:filetime>
  </property>
</Properties>
</file>