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まちづくり企画担当\05弓浜コミュニティー広場\【令和5年度】\【指定管理者選定】\22_使用許可申請書\"/>
    </mc:Choice>
  </mc:AlternateContent>
  <bookViews>
    <workbookView xWindow="0" yWindow="0" windowWidth="19335" windowHeight="7995"/>
  </bookViews>
  <sheets>
    <sheet name="Sheet1" sheetId="1" r:id="rId1"/>
  </sheets>
  <definedNames>
    <definedName name="_xlnm.Print_Area" localSheetId="0">Sheet1!$A$1:$AD$75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4" i="1" l="1"/>
  <c r="N70" i="1" l="1"/>
  <c r="N67" i="1" s="1"/>
  <c r="AN32" i="1" s="1"/>
  <c r="K73" i="1"/>
  <c r="I73" i="1"/>
  <c r="N71" i="1"/>
  <c r="N66" i="1"/>
  <c r="N64" i="1"/>
  <c r="N63" i="1"/>
  <c r="N62" i="1"/>
  <c r="R73" i="1" l="1"/>
  <c r="U73" i="1"/>
  <c r="N59" i="1"/>
  <c r="I59" i="1"/>
  <c r="S59" i="1"/>
  <c r="I62" i="1"/>
  <c r="N60" i="1"/>
  <c r="S60" i="1"/>
  <c r="I71" i="1"/>
  <c r="I70" i="1"/>
  <c r="I69" i="1"/>
  <c r="I68" i="1"/>
  <c r="I67" i="1"/>
  <c r="I66" i="1"/>
  <c r="I64" i="1"/>
  <c r="I63" i="1"/>
  <c r="I60" i="1"/>
  <c r="I57" i="1"/>
  <c r="I58" i="1"/>
  <c r="Y73" i="1" l="1"/>
  <c r="Y74" i="1" s="1"/>
  <c r="Y64" i="1"/>
  <c r="Y63" i="1"/>
  <c r="Y60" i="1"/>
  <c r="Y71" i="1"/>
  <c r="Y66" i="1"/>
  <c r="N58" i="1"/>
  <c r="AF18" i="1" l="1"/>
  <c r="AF17" i="1"/>
  <c r="AH18" i="1"/>
  <c r="AH17" i="1"/>
  <c r="AG18" i="1"/>
  <c r="AI18" i="1" s="1"/>
  <c r="AG17" i="1"/>
  <c r="Y62" i="1"/>
  <c r="Y65" i="1" s="1"/>
  <c r="AI17" i="1" l="1"/>
  <c r="AJ17" i="1"/>
  <c r="AJ18" i="1" l="1"/>
  <c r="AK18" i="1" s="1"/>
  <c r="N57" i="1" l="1"/>
  <c r="Y57" i="1" s="1"/>
  <c r="N69" i="1"/>
  <c r="Y69" i="1" s="1"/>
  <c r="N68" i="1"/>
  <c r="Y68" i="1" s="1"/>
  <c r="S67" i="1"/>
  <c r="Y67" i="1" s="1"/>
  <c r="S70" i="1"/>
  <c r="Y70" i="1" s="1"/>
  <c r="Y58" i="1"/>
  <c r="Y59" i="1"/>
  <c r="Y72" i="1" l="1"/>
  <c r="Y61" i="1"/>
  <c r="Y75" i="1" l="1"/>
  <c r="G45" i="1" s="1"/>
</calcChain>
</file>

<file path=xl/comments1.xml><?xml version="1.0" encoding="utf-8"?>
<comments xmlns="http://schemas.openxmlformats.org/spreadsheetml/2006/main">
  <authors>
    <author>takenori2043</author>
  </authors>
  <commentList>
    <comment ref="P8" authorId="0" shapeId="0">
      <text>
        <r>
          <rPr>
            <b/>
            <sz val="10"/>
            <color indexed="81"/>
            <rFont val="Meiryo UI"/>
            <family val="3"/>
            <charset val="128"/>
          </rPr>
          <t>団体の名称を入力</t>
        </r>
      </text>
    </comment>
    <comment ref="P9" authorId="0" shapeId="0">
      <text>
        <r>
          <rPr>
            <b/>
            <sz val="10"/>
            <color indexed="81"/>
            <rFont val="Meiryo UI"/>
            <family val="3"/>
            <charset val="128"/>
          </rPr>
          <t>住所又は所在地を入力</t>
        </r>
      </text>
    </comment>
    <comment ref="P10" authorId="0" shapeId="0">
      <text>
        <r>
          <rPr>
            <b/>
            <sz val="10"/>
            <color indexed="81"/>
            <rFont val="Meiryo UI"/>
            <family val="3"/>
            <charset val="128"/>
          </rPr>
          <t>代表者氏名を入力</t>
        </r>
      </text>
    </comment>
    <comment ref="T17" authorId="0" shapeId="0">
      <text>
        <r>
          <rPr>
            <b/>
            <sz val="9"/>
            <color indexed="81"/>
            <rFont val="Meiryo UI"/>
            <family val="3"/>
            <charset val="128"/>
          </rPr>
          <t>午前 or 午後を選択</t>
        </r>
      </text>
    </comment>
    <comment ref="T18" authorId="0" shapeId="0">
      <text>
        <r>
          <rPr>
            <b/>
            <sz val="9"/>
            <color indexed="81"/>
            <rFont val="Meiryo UI"/>
            <family val="3"/>
            <charset val="128"/>
          </rPr>
          <t>午前 or 午後を選択</t>
        </r>
      </text>
    </comment>
  </commentList>
</comments>
</file>

<file path=xl/sharedStrings.xml><?xml version="1.0" encoding="utf-8"?>
<sst xmlns="http://schemas.openxmlformats.org/spreadsheetml/2006/main" count="210" uniqueCount="119">
  <si>
    <t>米子市弓浜コミュニティー広場使用（変更）許可申請書</t>
    <rPh sb="0" eb="3">
      <t>ヨナゴシ</t>
    </rPh>
    <rPh sb="3" eb="5">
      <t>キュウヒン</t>
    </rPh>
    <rPh sb="12" eb="14">
      <t>ヒロバ</t>
    </rPh>
    <rPh sb="14" eb="16">
      <t>シヨウ</t>
    </rPh>
    <rPh sb="17" eb="19">
      <t>ヘンコウ</t>
    </rPh>
    <rPh sb="20" eb="25">
      <t>キョカシンセイショ</t>
    </rPh>
    <phoneticPr fontId="2"/>
  </si>
  <si>
    <t>申請者</t>
    <rPh sb="0" eb="3">
      <t>シンセイシャ</t>
    </rPh>
    <phoneticPr fontId="2"/>
  </si>
  <si>
    <t>（電話番号</t>
    <rPh sb="1" eb="5">
      <t>デンワバンゴウ</t>
    </rPh>
    <phoneticPr fontId="2"/>
  </si>
  <si>
    <t>）</t>
    <phoneticPr fontId="2"/>
  </si>
  <si>
    <t>次のとおり、米子市弓浜コミュニティー広場の使用の（変更）許可を申請します。</t>
    <rPh sb="0" eb="1">
      <t>ツギ</t>
    </rPh>
    <rPh sb="6" eb="9">
      <t>ヨナゴシ</t>
    </rPh>
    <rPh sb="9" eb="11">
      <t>キュウヒン</t>
    </rPh>
    <rPh sb="18" eb="20">
      <t>ヒロバ</t>
    </rPh>
    <rPh sb="21" eb="23">
      <t>シヨウ</t>
    </rPh>
    <rPh sb="25" eb="27">
      <t>ヘンコウ</t>
    </rPh>
    <rPh sb="28" eb="30">
      <t>キョカ</t>
    </rPh>
    <rPh sb="31" eb="33">
      <t>シンセイ</t>
    </rPh>
    <phoneticPr fontId="2"/>
  </si>
  <si>
    <t>使用の目的</t>
    <rPh sb="0" eb="2">
      <t>シヨウ</t>
    </rPh>
    <rPh sb="3" eb="5">
      <t>モクテキ</t>
    </rPh>
    <phoneticPr fontId="2"/>
  </si>
  <si>
    <t>（行事の名称）</t>
    <rPh sb="1" eb="3">
      <t>ギョウジ</t>
    </rPh>
    <rPh sb="4" eb="6">
      <t>メイショウ</t>
    </rPh>
    <phoneticPr fontId="2"/>
  </si>
  <si>
    <t>使用する日時</t>
    <rPh sb="0" eb="2">
      <t>シヨウ</t>
    </rPh>
    <rPh sb="4" eb="6">
      <t>ニチジ</t>
    </rPh>
    <phoneticPr fontId="2"/>
  </si>
  <si>
    <t>使用する場所</t>
    <rPh sb="0" eb="2">
      <t>シヨウ</t>
    </rPh>
    <rPh sb="4" eb="6">
      <t>バショ</t>
    </rPh>
    <phoneticPr fontId="2"/>
  </si>
  <si>
    <t>利用予定人員</t>
    <rPh sb="0" eb="6">
      <t>リヨウヨテイジンイン</t>
    </rPh>
    <phoneticPr fontId="2"/>
  </si>
  <si>
    <t>使用する</t>
    <rPh sb="0" eb="2">
      <t>シヨウ</t>
    </rPh>
    <phoneticPr fontId="2"/>
  </si>
  <si>
    <t>付属設備及び</t>
    <rPh sb="0" eb="4">
      <t>フゾクセツビ</t>
    </rPh>
    <rPh sb="4" eb="5">
      <t>オヨ</t>
    </rPh>
    <phoneticPr fontId="2"/>
  </si>
  <si>
    <t>備付器具</t>
    <rPh sb="0" eb="4">
      <t>ソナエツケキグ</t>
    </rPh>
    <phoneticPr fontId="2"/>
  </si>
  <si>
    <t>使用責任者</t>
    <rPh sb="0" eb="5">
      <t>シヨウセキニンシャ</t>
    </rPh>
    <phoneticPr fontId="2"/>
  </si>
  <si>
    <t>米子市弓浜コミュニティー広場使用（変更）許可書</t>
    <rPh sb="0" eb="5">
      <t>ヨナゴシキュウヒン</t>
    </rPh>
    <rPh sb="12" eb="14">
      <t>ヒロバ</t>
    </rPh>
    <rPh sb="14" eb="16">
      <t>シヨウ</t>
    </rPh>
    <rPh sb="17" eb="19">
      <t>ヘンコウ</t>
    </rPh>
    <rPh sb="20" eb="23">
      <t>キョカショ</t>
    </rPh>
    <phoneticPr fontId="2"/>
  </si>
  <si>
    <t>上記の申請について、使用（の変更）を許可します。</t>
    <rPh sb="0" eb="2">
      <t>ジョウキ</t>
    </rPh>
    <rPh sb="3" eb="5">
      <t>シンセイ</t>
    </rPh>
    <rPh sb="10" eb="12">
      <t>シヨウ</t>
    </rPh>
    <rPh sb="14" eb="16">
      <t>ヘンコウ</t>
    </rPh>
    <rPh sb="18" eb="20">
      <t>キョカ</t>
    </rPh>
    <phoneticPr fontId="2"/>
  </si>
  <si>
    <t>第１多目的広場</t>
    <rPh sb="0" eb="1">
      <t>ダイ</t>
    </rPh>
    <rPh sb="2" eb="7">
      <t>タモクテキヒロバ</t>
    </rPh>
    <phoneticPr fontId="2"/>
  </si>
  <si>
    <t>第２多目的広場</t>
    <rPh sb="0" eb="1">
      <t>ダイ</t>
    </rPh>
    <rPh sb="2" eb="7">
      <t>タモクテキヒロバ</t>
    </rPh>
    <phoneticPr fontId="2"/>
  </si>
  <si>
    <t>会議室</t>
    <rPh sb="0" eb="3">
      <t>カイギシツ</t>
    </rPh>
    <phoneticPr fontId="2"/>
  </si>
  <si>
    <t>（</t>
    <phoneticPr fontId="2"/>
  </si>
  <si>
    <t>全面</t>
    <rPh sb="0" eb="2">
      <t>ゼンメン</t>
    </rPh>
    <phoneticPr fontId="2"/>
  </si>
  <si>
    <t>・</t>
    <phoneticPr fontId="2"/>
  </si>
  <si>
    <t>１面</t>
    <rPh sb="1" eb="2">
      <t>メン</t>
    </rPh>
    <phoneticPr fontId="2"/>
  </si>
  <si>
    <t>２面</t>
    <rPh sb="1" eb="2">
      <t>メン</t>
    </rPh>
    <phoneticPr fontId="2"/>
  </si>
  <si>
    <t>半面</t>
    <rPh sb="0" eb="2">
      <t>ハンメン</t>
    </rPh>
    <phoneticPr fontId="2"/>
  </si>
  <si>
    <t>更衣室</t>
    <rPh sb="0" eb="3">
      <t>コウイシツ</t>
    </rPh>
    <phoneticPr fontId="2"/>
  </si>
  <si>
    <t>控室</t>
    <rPh sb="0" eb="2">
      <t>ヒカエシツ</t>
    </rPh>
    <phoneticPr fontId="2"/>
  </si>
  <si>
    <t>令和</t>
    <rPh sb="0" eb="2">
      <t>レイワ</t>
    </rPh>
    <phoneticPr fontId="2"/>
  </si>
  <si>
    <t>年</t>
    <rPh sb="0" eb="1">
      <t>ネン</t>
    </rPh>
    <phoneticPr fontId="2"/>
  </si>
  <si>
    <t>月</t>
    <rPh sb="0" eb="1">
      <t>ガツ</t>
    </rPh>
    <phoneticPr fontId="2"/>
  </si>
  <si>
    <t>日</t>
    <rPh sb="0" eb="1">
      <t>ニチ</t>
    </rPh>
    <phoneticPr fontId="2"/>
  </si>
  <si>
    <t>時</t>
    <rPh sb="0" eb="1">
      <t>ジ</t>
    </rPh>
    <phoneticPr fontId="2"/>
  </si>
  <si>
    <t>分から</t>
    <rPh sb="0" eb="1">
      <t>フン</t>
    </rPh>
    <phoneticPr fontId="2"/>
  </si>
  <si>
    <t>分まで</t>
    <rPh sb="0" eb="1">
      <t>フン</t>
    </rPh>
    <phoneticPr fontId="2"/>
  </si>
  <si>
    <t>サッカーゴール・ゴールネット（一般用）</t>
    <rPh sb="15" eb="18">
      <t>イッパンヨウ</t>
    </rPh>
    <phoneticPr fontId="2"/>
  </si>
  <si>
    <t>サッカーゴール・ゴールネット（ジュニア用）</t>
    <rPh sb="19" eb="20">
      <t>ヨウ</t>
    </rPh>
    <phoneticPr fontId="2"/>
  </si>
  <si>
    <t>コーナーフラッグ</t>
    <phoneticPr fontId="2"/>
  </si>
  <si>
    <t>ラグビーゴール・ゴール保護マット</t>
    <rPh sb="11" eb="13">
      <t>ホゴ</t>
    </rPh>
    <phoneticPr fontId="2"/>
  </si>
  <si>
    <t>ラインカー</t>
    <phoneticPr fontId="2"/>
  </si>
  <si>
    <t>テント大</t>
    <rPh sb="3" eb="4">
      <t>ダイ</t>
    </rPh>
    <phoneticPr fontId="2"/>
  </si>
  <si>
    <t>得点板</t>
    <rPh sb="0" eb="2">
      <t>トクテン</t>
    </rPh>
    <rPh sb="2" eb="3">
      <t>バン</t>
    </rPh>
    <phoneticPr fontId="2"/>
  </si>
  <si>
    <t>張</t>
    <rPh sb="0" eb="1">
      <t>ハ</t>
    </rPh>
    <phoneticPr fontId="2"/>
  </si>
  <si>
    <t>テント小</t>
    <rPh sb="3" eb="4">
      <t>ショウ</t>
    </rPh>
    <phoneticPr fontId="2"/>
  </si>
  <si>
    <t>ベンチ</t>
    <phoneticPr fontId="2"/>
  </si>
  <si>
    <t>台</t>
    <rPh sb="0" eb="1">
      <t>ダイ</t>
    </rPh>
    <phoneticPr fontId="2"/>
  </si>
  <si>
    <t>審判用フラッグ</t>
    <rPh sb="0" eb="3">
      <t>シンパンヨウ</t>
    </rPh>
    <phoneticPr fontId="2"/>
  </si>
  <si>
    <t>タイマー</t>
    <phoneticPr fontId="2"/>
  </si>
  <si>
    <t>冷房設備又は暖房設備</t>
    <rPh sb="0" eb="4">
      <t>レイボウセツビ</t>
    </rPh>
    <rPh sb="4" eb="5">
      <t>マタ</t>
    </rPh>
    <rPh sb="6" eb="10">
      <t>ダンボウセツビ</t>
    </rPh>
    <phoneticPr fontId="2"/>
  </si>
  <si>
    <t>４基</t>
    <rPh sb="1" eb="2">
      <t>キ</t>
    </rPh>
    <phoneticPr fontId="2"/>
  </si>
  <si>
    <t>時間</t>
    <rPh sb="0" eb="2">
      <t>ジカン</t>
    </rPh>
    <phoneticPr fontId="2"/>
  </si>
  <si>
    <t>分</t>
    <rPh sb="0" eb="1">
      <t>フン</t>
    </rPh>
    <phoneticPr fontId="2"/>
  </si>
  <si>
    <t>※３０分単位</t>
    <rPh sb="3" eb="4">
      <t>フン</t>
    </rPh>
    <rPh sb="4" eb="6">
      <t>タンイ</t>
    </rPh>
    <phoneticPr fontId="2"/>
  </si>
  <si>
    <t>人</t>
    <rPh sb="0" eb="1">
      <t>ニン</t>
    </rPh>
    <phoneticPr fontId="2"/>
  </si>
  <si>
    <t>住所</t>
    <rPh sb="0" eb="2">
      <t>ジュウショ</t>
    </rPh>
    <phoneticPr fontId="2"/>
  </si>
  <si>
    <t>氏名</t>
    <rPh sb="0" eb="2">
      <t>シメイ</t>
    </rPh>
    <phoneticPr fontId="2"/>
  </si>
  <si>
    <t>午前</t>
  </si>
  <si>
    <t>許可条件</t>
    <rPh sb="0" eb="4">
      <t>キョカジョウケン</t>
    </rPh>
    <phoneticPr fontId="2"/>
  </si>
  <si>
    <t>使用料</t>
    <rPh sb="0" eb="3">
      <t>シヨウリョウ</t>
    </rPh>
    <phoneticPr fontId="2"/>
  </si>
  <si>
    <t>円</t>
    <rPh sb="0" eb="1">
      <t>エン</t>
    </rPh>
    <phoneticPr fontId="2"/>
  </si>
  <si>
    <t>（地方自治法第229条第１項及び第244条の４第１項・行政不服審査法第18条第１項本文及び第２項本文）</t>
    <phoneticPr fontId="2"/>
  </si>
  <si>
    <t>１　この処分の全部又は一部に不服がある場合は、この処分があったことを知った日の翌日から起算して３か月以内に、米子市長に対して審査請求をすることができます。（なお、この処分があったことを知った日の翌日から起算して３か月以内であっても、この処分があった日の翌日から起算して１年を経過すると審査請求をすることができなくなります。）</t>
    <phoneticPr fontId="2"/>
  </si>
  <si>
    <t>２　また、この処分（使用料の徴収に関するものを除きます。以下この項及び次項において同じです。）に不服がある場合は、前項の審査請求に対する裁決を経ることなく、この処分があったことを知った日の翌日から起算して６か月以内に、（指定管理者の名称）を被告として、裁判所に、この処分の取消しの訴えを提起することもできます。</t>
    <phoneticPr fontId="2"/>
  </si>
  <si>
    <t>（行政事件訴訟法第８条第１項本文、第11条第２項及び第14条第１項本文）</t>
    <phoneticPr fontId="2"/>
  </si>
  <si>
    <t>３　なお、この処分があったことを知った日の翌日から起算して６か月以内であっても、この処分があった日の翌日から起算して１年を経過しているときは、この処分の取消しの訴えを提起することはできません。</t>
    <phoneticPr fontId="2"/>
  </si>
  <si>
    <t>（行政事件訴訟法第14条第２項本文）</t>
    <phoneticPr fontId="2"/>
  </si>
  <si>
    <t>４　使用料の徴収に関する処分（以下「徴収処分」といいます。）の取消しの訴えは、地方自治法（昭和22年法律第67号）第229条第５項の規定により、第１項の審査請求に対する裁決を経た場合に限り、その裁決があったことを知った日の翌日から起算して６か月以内に、米子市（代表者は米子市長）を被告として提起することができます。</t>
    <phoneticPr fontId="2"/>
  </si>
  <si>
    <t>（地方自治法第229条第５項・行政事件訴訟法第８条第１項ただし書、第11条第１項第１号及び第14条第１項本文）</t>
    <phoneticPr fontId="2"/>
  </si>
  <si>
    <t>（行政事件訴訟法第８条第２項）</t>
    <phoneticPr fontId="2"/>
  </si>
  <si>
    <t>５　ただし、次の各号のいずれかに該当する場合は、第１項の審査請求に対する裁決を経ることなく、裁判所に、徴収処分の取消しの訴えを提起することができます。
⑴　徴収処分に係る審査請求をした日の翌日から起算して３か月を経過しても裁決がないとき。
⑵　徴収処分、徴収処分の執行又は手続の続行により生ずる著しい損害を避けるため緊急の必要があるとき。
⑶　その他徴収処分に係る審査請求に対する裁決を経ないことについて正当な理由があるとき。</t>
    <phoneticPr fontId="2"/>
  </si>
  <si>
    <t>使用料計算欄</t>
    <rPh sb="0" eb="6">
      <t>シヨウリョウケイサンラン</t>
    </rPh>
    <phoneticPr fontId="2"/>
  </si>
  <si>
    <t>全面・中学生以下</t>
    <rPh sb="0" eb="2">
      <t>ゼンメン</t>
    </rPh>
    <rPh sb="3" eb="8">
      <t>チュウガクセイイカ</t>
    </rPh>
    <phoneticPr fontId="2"/>
  </si>
  <si>
    <t>全面・一般</t>
    <rPh sb="0" eb="2">
      <t>ゼンメン</t>
    </rPh>
    <rPh sb="3" eb="5">
      <t>イッパン</t>
    </rPh>
    <phoneticPr fontId="2"/>
  </si>
  <si>
    <t>部分・中学生以下</t>
    <rPh sb="0" eb="2">
      <t>ブブン</t>
    </rPh>
    <rPh sb="3" eb="8">
      <t>チュウガクセイイカ</t>
    </rPh>
    <phoneticPr fontId="2"/>
  </si>
  <si>
    <t>部分・一般</t>
    <rPh sb="0" eb="2">
      <t>ブブン</t>
    </rPh>
    <rPh sb="3" eb="5">
      <t>イッパン</t>
    </rPh>
    <phoneticPr fontId="2"/>
  </si>
  <si>
    <t>テント大（６張）</t>
    <rPh sb="3" eb="4">
      <t>ダイ</t>
    </rPh>
    <rPh sb="6" eb="7">
      <t>ハリ</t>
    </rPh>
    <phoneticPr fontId="2"/>
  </si>
  <si>
    <t>テント小（３張）</t>
    <rPh sb="3" eb="4">
      <t>ショウ</t>
    </rPh>
    <rPh sb="6" eb="7">
      <t>ハリ</t>
    </rPh>
    <phoneticPr fontId="2"/>
  </si>
  <si>
    <t>ベンチ（２４台）</t>
    <rPh sb="6" eb="7">
      <t>ダイ</t>
    </rPh>
    <phoneticPr fontId="2"/>
  </si>
  <si>
    <t>円</t>
    <rPh sb="0" eb="1">
      <t>エン</t>
    </rPh>
    <phoneticPr fontId="2"/>
  </si>
  <si>
    <t>×</t>
    <phoneticPr fontId="2"/>
  </si>
  <si>
    <t>時間</t>
    <rPh sb="0" eb="2">
      <t>ジカン</t>
    </rPh>
    <phoneticPr fontId="2"/>
  </si>
  <si>
    <t>張</t>
    <rPh sb="0" eb="1">
      <t>ハリ</t>
    </rPh>
    <phoneticPr fontId="2"/>
  </si>
  <si>
    <t>台</t>
    <rPh sb="0" eb="1">
      <t>ダイ</t>
    </rPh>
    <phoneticPr fontId="2"/>
  </si>
  <si>
    <t>一般</t>
    <rPh sb="0" eb="2">
      <t>イッパン</t>
    </rPh>
    <phoneticPr fontId="2"/>
  </si>
  <si>
    <t>中学生以下</t>
    <rPh sb="0" eb="5">
      <t>チュウガクセイイカ</t>
    </rPh>
    <phoneticPr fontId="2"/>
  </si>
  <si>
    <t>全面</t>
    <rPh sb="0" eb="2">
      <t>ゼンメン</t>
    </rPh>
    <phoneticPr fontId="2"/>
  </si>
  <si>
    <t>部分</t>
    <rPh sb="0" eb="2">
      <t>ブブン</t>
    </rPh>
    <phoneticPr fontId="2"/>
  </si>
  <si>
    <t>一般</t>
    <rPh sb="0" eb="2">
      <t>イッパン</t>
    </rPh>
    <phoneticPr fontId="2"/>
  </si>
  <si>
    <t>中学生以下</t>
    <rPh sb="0" eb="5">
      <t>チュウガクセイイカ</t>
    </rPh>
    <phoneticPr fontId="2"/>
  </si>
  <si>
    <t>冷暖房有</t>
    <rPh sb="0" eb="3">
      <t>レイダンボウ</t>
    </rPh>
    <rPh sb="3" eb="4">
      <t>アリ</t>
    </rPh>
    <phoneticPr fontId="2"/>
  </si>
  <si>
    <t>冷暖房無</t>
    <rPh sb="0" eb="3">
      <t>レイダンボウ</t>
    </rPh>
    <rPh sb="3" eb="4">
      <t>ナシ</t>
    </rPh>
    <phoneticPr fontId="2"/>
  </si>
  <si>
    <t>会議室</t>
    <rPh sb="0" eb="3">
      <t>カイギシツ</t>
    </rPh>
    <phoneticPr fontId="2"/>
  </si>
  <si>
    <t>更衣室</t>
    <rPh sb="0" eb="3">
      <t>コウイシツ</t>
    </rPh>
    <phoneticPr fontId="2"/>
  </si>
  <si>
    <t>控室</t>
    <rPh sb="0" eb="2">
      <t>ヒカエシツ</t>
    </rPh>
    <phoneticPr fontId="2"/>
  </si>
  <si>
    <t>夜間照明</t>
    <rPh sb="0" eb="4">
      <t>ヤカンショウメイ</t>
    </rPh>
    <phoneticPr fontId="2"/>
  </si>
  <si>
    <t>合計　Ａ＋Ｂ＋Ｃ＋Ｄ</t>
    <rPh sb="0" eb="2">
      <t>ゴウケイ</t>
    </rPh>
    <phoneticPr fontId="2"/>
  </si>
  <si>
    <t>冷房有</t>
    <rPh sb="0" eb="2">
      <t>レイボウ</t>
    </rPh>
    <rPh sb="2" eb="3">
      <t>アリ</t>
    </rPh>
    <phoneticPr fontId="2"/>
  </si>
  <si>
    <t>冷房無</t>
    <rPh sb="0" eb="3">
      <t>レイボウナシ</t>
    </rPh>
    <phoneticPr fontId="2"/>
  </si>
  <si>
    <t>８基</t>
    <rPh sb="1" eb="2">
      <t>キ</t>
    </rPh>
    <phoneticPr fontId="2"/>
  </si>
  <si>
    <t>４基</t>
    <rPh sb="1" eb="2">
      <t>キ</t>
    </rPh>
    <phoneticPr fontId="2"/>
  </si>
  <si>
    <t>×</t>
  </si>
  <si>
    <t>×</t>
    <phoneticPr fontId="2"/>
  </si>
  <si>
    <t>面</t>
    <rPh sb="0" eb="1">
      <t>メン</t>
    </rPh>
    <phoneticPr fontId="2"/>
  </si>
  <si>
    <t>室</t>
    <rPh sb="0" eb="1">
      <t>シツ</t>
    </rPh>
    <phoneticPr fontId="2"/>
  </si>
  <si>
    <t>時間</t>
    <rPh sb="0" eb="2">
      <t>ジカン</t>
    </rPh>
    <phoneticPr fontId="2"/>
  </si>
  <si>
    <t>テント大</t>
    <rPh sb="3" eb="4">
      <t>ダイ</t>
    </rPh>
    <phoneticPr fontId="2"/>
  </si>
  <si>
    <t>テント小</t>
    <rPh sb="3" eb="4">
      <t>ショウ</t>
    </rPh>
    <phoneticPr fontId="2"/>
  </si>
  <si>
    <t>ベンチ</t>
    <phoneticPr fontId="2"/>
  </si>
  <si>
    <t>小計　Ａ</t>
    <rPh sb="0" eb="2">
      <t>ショウケイ</t>
    </rPh>
    <phoneticPr fontId="2"/>
  </si>
  <si>
    <t>小計　Ｂ</t>
    <rPh sb="0" eb="2">
      <t>ショウケイ</t>
    </rPh>
    <phoneticPr fontId="2"/>
  </si>
  <si>
    <t>小計　Ｃ</t>
    <rPh sb="0" eb="2">
      <t>ショウケイ</t>
    </rPh>
    <phoneticPr fontId="2"/>
  </si>
  <si>
    <t>小計　Ｄ</t>
    <rPh sb="0" eb="2">
      <t>ショウケイ</t>
    </rPh>
    <phoneticPr fontId="2"/>
  </si>
  <si>
    <t>×</t>
    <phoneticPr fontId="2"/>
  </si>
  <si>
    <t>分</t>
    <rPh sb="0" eb="1">
      <t>フン</t>
    </rPh>
    <phoneticPr fontId="2"/>
  </si>
  <si>
    <t>円/30分</t>
    <rPh sb="0" eb="1">
      <t>エン</t>
    </rPh>
    <rPh sb="4" eb="5">
      <t>フン</t>
    </rPh>
    <phoneticPr fontId="2"/>
  </si>
  <si>
    <t>時間</t>
    <phoneticPr fontId="2"/>
  </si>
  <si>
    <t>夜間照明（第１多目的広場）</t>
    <rPh sb="0" eb="4">
      <t>ヤカンショウメイ</t>
    </rPh>
    <rPh sb="5" eb="6">
      <t>ダイ</t>
    </rPh>
    <rPh sb="7" eb="10">
      <t>タモクテキ</t>
    </rPh>
    <rPh sb="10" eb="12">
      <t>ヒロバ</t>
    </rPh>
    <phoneticPr fontId="2"/>
  </si>
  <si>
    <t>米子市長</t>
    <rPh sb="0" eb="4">
      <t>ヨナゴシチョウ</t>
    </rPh>
    <phoneticPr fontId="2"/>
  </si>
  <si>
    <t>伊木隆司</t>
    <rPh sb="0" eb="4">
      <t>イギタカシ</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</si>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</sst>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DBNum3][$-411]00"/>
    <numFmt numFmtId="178" formatCode="#,###"/>
    <numFmt numFmtId="179" formatCode="[$-411]ge\.m\.d;@"/>
    <numFmt numFmtId="180" formatCode="h:mm;@"/>
    <numFmt numFmtId="181" formatCode="[h]:mm;@"/>
    <numFmt numFmtId="182" formatCode="[DBNum3][$-411]#,###"/>
    <numFmt numFmtId="183" formatCode="#,###\ &quot;円&quot;"/>
    <numFmt numFmtId="184" formatCode="00"/>
  </numFmts>
  <fonts count="10" x14ac:knownFonts="1">
    <font>
      <sz val="11"/>
      <color theme="1"/>
      <name val="Meiryo UI"/>
      <family val="2"/>
      <charset val="128"/>
    </font>
    <font>
      <sz val="11"/>
      <color theme="1"/>
      <name val="ＭＳ 明朝"/>
      <family val="1"/>
      <charset val="128"/>
    </font>
    <font>
      <sz val="6"/>
      <name val="Meiryo UI"/>
      <family val="2"/>
      <charset val="128"/>
    </font>
    <font>
      <b/>
      <sz val="10"/>
      <color indexed="81"/>
      <name val="Meiryo UI"/>
      <family val="3"/>
      <charset val="128"/>
    </font>
    <font>
      <sz val="11"/>
      <color theme="1"/>
      <name val="Meiryo UI"/>
      <family val="2"/>
      <charset val="128"/>
    </font>
    <font>
      <sz val="10"/>
      <color theme="1"/>
      <name val="ＭＳ 明朝"/>
      <family val="1"/>
      <charset val="128"/>
    </font>
    <font>
      <sz val="12"/>
      <color theme="1"/>
      <name val="ＭＳ 明朝"/>
      <family val="1"/>
      <charset val="128"/>
    </font>
    <font>
      <b/>
      <sz val="11"/>
      <color rgb="FFFF0000"/>
      <name val="ＭＳ 明朝"/>
      <family val="1"/>
      <charset val="128"/>
    </font>
    <font>
      <b/>
      <sz val="10"/>
      <color rgb="FFFF0000"/>
      <name val="ＭＳ 明朝"/>
      <family val="1"/>
      <charset val="128"/>
    </font>
    <font>
      <b/>
      <sz val="9"/>
      <color indexed="81"/>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13">
    <xf numFmtId="0" fontId="0" fillId="0" borderId="0" xfId="0">
      <alignment vertical="center"/>
    </xf>
    <xf numFmtId="0" fontId="1" fillId="2" borderId="10" xfId="0" applyFont="1" applyFill="1" applyBorder="1" applyAlignment="1">
      <alignment horizontal="centerContinuous" vertical="center"/>
    </xf>
    <xf numFmtId="0" fontId="1" fillId="2" borderId="11" xfId="0" applyFont="1" applyFill="1" applyBorder="1" applyAlignment="1">
      <alignment horizontal="centerContinuous" vertical="center"/>
    </xf>
    <xf numFmtId="0" fontId="1" fillId="3" borderId="19" xfId="0" applyFont="1" applyFill="1" applyBorder="1" applyAlignment="1">
      <alignment horizontal="centerContinuous" vertical="center"/>
    </xf>
    <xf numFmtId="0" fontId="1" fillId="3" borderId="21" xfId="0" applyFont="1" applyFill="1" applyBorder="1" applyAlignment="1">
      <alignment horizontal="centerContinuous" vertical="center"/>
    </xf>
    <xf numFmtId="0" fontId="1" fillId="2" borderId="9" xfId="0" applyFont="1" applyFill="1" applyBorder="1" applyAlignment="1">
      <alignment horizontal="centerContinuous" vertical="center"/>
    </xf>
    <xf numFmtId="0" fontId="1" fillId="2" borderId="32" xfId="0" applyFont="1" applyFill="1" applyBorder="1" applyAlignment="1">
      <alignment horizontal="centerContinuous" vertical="center"/>
    </xf>
    <xf numFmtId="0" fontId="1" fillId="2" borderId="33" xfId="0" applyFont="1" applyFill="1" applyBorder="1" applyAlignment="1">
      <alignment horizontal="centerContinuous" vertical="center"/>
    </xf>
    <xf numFmtId="0" fontId="1" fillId="3" borderId="18" xfId="0" applyFont="1" applyFill="1" applyBorder="1" applyAlignment="1">
      <alignment horizontal="centerContinuous" vertical="center"/>
    </xf>
    <xf numFmtId="0" fontId="1" fillId="2" borderId="34" xfId="0" applyFont="1" applyFill="1" applyBorder="1" applyAlignment="1">
      <alignment horizontal="centerContinuous" vertical="center"/>
    </xf>
    <xf numFmtId="0" fontId="1" fillId="4" borderId="1" xfId="0" applyFont="1" applyFill="1" applyBorder="1">
      <alignment vertical="center"/>
    </xf>
    <xf numFmtId="0" fontId="1" fillId="4" borderId="2" xfId="0" applyFont="1" applyFill="1" applyBorder="1">
      <alignment vertical="center"/>
    </xf>
    <xf numFmtId="0" fontId="1" fillId="4" borderId="3" xfId="0" applyFont="1" applyFill="1" applyBorder="1">
      <alignment vertical="center"/>
    </xf>
    <xf numFmtId="0" fontId="1" fillId="4" borderId="0" xfId="0" applyFont="1" applyFill="1">
      <alignment vertical="center"/>
    </xf>
    <xf numFmtId="0" fontId="1" fillId="4" borderId="0" xfId="0" applyFont="1" applyFill="1" applyAlignment="1">
      <alignment horizontal="centerContinuous" vertical="center"/>
    </xf>
    <xf numFmtId="0" fontId="1" fillId="4" borderId="7" xfId="0" applyFont="1" applyFill="1" applyBorder="1">
      <alignment vertical="center"/>
    </xf>
    <xf numFmtId="0" fontId="1" fillId="4" borderId="0" xfId="0" applyFont="1" applyFill="1" applyBorder="1">
      <alignment vertical="center"/>
    </xf>
    <xf numFmtId="0" fontId="1" fillId="4" borderId="8" xfId="0" applyFont="1" applyFill="1" applyBorder="1">
      <alignment vertical="center"/>
    </xf>
    <xf numFmtId="0" fontId="1" fillId="4" borderId="0" xfId="0" applyFont="1" applyFill="1" applyBorder="1" applyAlignment="1">
      <alignment horizontal="center" vertical="center"/>
    </xf>
    <xf numFmtId="0" fontId="1" fillId="4" borderId="4" xfId="0" applyFont="1" applyFill="1" applyBorder="1">
      <alignment vertical="center"/>
    </xf>
    <xf numFmtId="0" fontId="1" fillId="4" borderId="5" xfId="0" applyFont="1" applyFill="1" applyBorder="1">
      <alignment vertical="center"/>
    </xf>
    <xf numFmtId="0" fontId="1" fillId="4" borderId="6" xfId="0" applyFont="1" applyFill="1" applyBorder="1">
      <alignment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179" fontId="1" fillId="4" borderId="0" xfId="0" applyNumberFormat="1" applyFont="1" applyFill="1" applyProtection="1">
      <alignment vertical="center"/>
      <protection locked="0"/>
    </xf>
    <xf numFmtId="0" fontId="1" fillId="4" borderId="0" xfId="0" applyFont="1" applyFill="1" applyProtection="1">
      <alignment vertical="center"/>
      <protection locked="0"/>
    </xf>
    <xf numFmtId="0" fontId="1" fillId="4" borderId="0" xfId="0" applyNumberFormat="1" applyFont="1" applyFill="1" applyProtection="1">
      <alignment vertical="center"/>
      <protection locked="0"/>
    </xf>
    <xf numFmtId="180" fontId="1" fillId="4" borderId="0" xfId="0" applyNumberFormat="1" applyFont="1" applyFill="1" applyProtection="1">
      <alignment vertical="center"/>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181" fontId="1" fillId="4" borderId="0" xfId="0" applyNumberFormat="1" applyFont="1" applyFill="1" applyProtection="1">
      <alignment vertical="center"/>
      <protection locked="0"/>
    </xf>
    <xf numFmtId="176" fontId="1" fillId="4" borderId="0" xfId="0" quotePrefix="1" applyNumberFormat="1" applyFont="1" applyFill="1" applyBorder="1" applyAlignment="1">
      <alignment horizontal="center" vertical="center" shrinkToFit="1"/>
    </xf>
    <xf numFmtId="0" fontId="1" fillId="4" borderId="0" xfId="0" applyFont="1" applyFill="1" applyBorder="1" applyAlignment="1">
      <alignment horizontal="center" vertical="center" shrinkToFit="1"/>
    </xf>
    <xf numFmtId="0" fontId="1" fillId="4" borderId="10" xfId="0" applyFont="1" applyFill="1" applyBorder="1">
      <alignment vertical="center"/>
    </xf>
    <xf numFmtId="0" fontId="1" fillId="4" borderId="11" xfId="0" applyFont="1" applyFill="1" applyBorder="1">
      <alignment vertical="center"/>
    </xf>
    <xf numFmtId="38" fontId="1" fillId="4" borderId="0" xfId="1" applyFont="1" applyFill="1" applyProtection="1">
      <alignment vertical="center"/>
      <protection locked="0"/>
    </xf>
    <xf numFmtId="0" fontId="1" fillId="4" borderId="0" xfId="0" quotePrefix="1" applyFont="1" applyFill="1" applyBorder="1" applyAlignment="1">
      <alignment horizontal="center" vertical="center"/>
    </xf>
    <xf numFmtId="0" fontId="8" fillId="4" borderId="0" xfId="0" applyFont="1" applyFill="1">
      <alignment vertical="center"/>
    </xf>
    <xf numFmtId="0" fontId="1" fillId="4" borderId="16" xfId="0" applyFont="1" applyFill="1" applyBorder="1">
      <alignment vertical="center"/>
    </xf>
    <xf numFmtId="0" fontId="1" fillId="4" borderId="16" xfId="0" applyFont="1" applyFill="1" applyBorder="1" applyAlignment="1">
      <alignment horizontal="center" vertical="center"/>
    </xf>
    <xf numFmtId="0" fontId="1" fillId="4" borderId="17" xfId="0" applyFont="1" applyFill="1" applyBorder="1">
      <alignment vertical="center"/>
    </xf>
    <xf numFmtId="0" fontId="1" fillId="4" borderId="7" xfId="0" applyFont="1" applyFill="1" applyBorder="1" applyAlignment="1">
      <alignment horizontal="centerContinuous" vertical="center"/>
    </xf>
    <xf numFmtId="0" fontId="1" fillId="4" borderId="0" xfId="0" applyFont="1" applyFill="1" applyBorder="1" applyAlignment="1">
      <alignment horizontal="centerContinuous" vertical="center"/>
    </xf>
    <xf numFmtId="0" fontId="1" fillId="4" borderId="8" xfId="0" applyFont="1" applyFill="1" applyBorder="1" applyAlignment="1">
      <alignment horizontal="centerContinuous" vertical="center"/>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1" fillId="4" borderId="0" xfId="0" applyFont="1" applyFill="1" applyBorder="1" applyAlignment="1">
      <alignment vertical="center"/>
    </xf>
    <xf numFmtId="0" fontId="1" fillId="4" borderId="8" xfId="0" applyFont="1" applyFill="1" applyBorder="1" applyAlignment="1">
      <alignment vertical="center"/>
    </xf>
    <xf numFmtId="0" fontId="7" fillId="4" borderId="0" xfId="0" applyFont="1" applyFill="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vertical="center"/>
    </xf>
    <xf numFmtId="1" fontId="1" fillId="4" borderId="10" xfId="0" applyNumberFormat="1" applyFont="1" applyFill="1" applyBorder="1" applyAlignment="1">
      <alignment vertical="center"/>
    </xf>
    <xf numFmtId="178" fontId="1" fillId="4" borderId="10" xfId="0" applyNumberFormat="1" applyFont="1" applyFill="1" applyBorder="1" applyAlignment="1">
      <alignment vertical="center"/>
    </xf>
    <xf numFmtId="0" fontId="1" fillId="0" borderId="8" xfId="0" applyFont="1" applyFill="1" applyBorder="1">
      <alignment vertical="center"/>
    </xf>
    <xf numFmtId="0" fontId="1" fillId="4" borderId="10" xfId="0" applyFont="1" applyFill="1" applyBorder="1">
      <alignment vertical="center"/>
    </xf>
    <xf numFmtId="0" fontId="1" fillId="4" borderId="11" xfId="0" applyFont="1" applyFill="1" applyBorder="1">
      <alignment vertical="center"/>
    </xf>
    <xf numFmtId="0" fontId="1" fillId="4" borderId="1" xfId="0" applyFont="1" applyFill="1" applyBorder="1" applyAlignment="1">
      <alignment horizontal="distributed"/>
    </xf>
    <xf numFmtId="0" fontId="1" fillId="4" borderId="2" xfId="0" applyFont="1" applyFill="1" applyBorder="1" applyAlignment="1">
      <alignment horizontal="distributed"/>
    </xf>
    <xf numFmtId="0" fontId="1" fillId="4" borderId="3" xfId="0" applyFont="1" applyFill="1" applyBorder="1" applyAlignment="1">
      <alignment horizontal="distributed"/>
    </xf>
    <xf numFmtId="0" fontId="1" fillId="4" borderId="4" xfId="0" applyFont="1" applyFill="1" applyBorder="1" applyAlignment="1">
      <alignment horizontal="distributed" vertical="top"/>
    </xf>
    <xf numFmtId="0" fontId="1" fillId="4" borderId="5" xfId="0" applyFont="1" applyFill="1" applyBorder="1" applyAlignment="1">
      <alignment horizontal="distributed" vertical="top"/>
    </xf>
    <xf numFmtId="0" fontId="1" fillId="4" borderId="6" xfId="0" applyFont="1" applyFill="1" applyBorder="1" applyAlignment="1">
      <alignment horizontal="distributed" vertical="top"/>
    </xf>
    <xf numFmtId="0" fontId="1" fillId="4" borderId="7" xfId="0" applyFont="1" applyFill="1" applyBorder="1" applyAlignment="1">
      <alignment horizontal="distributed" vertical="center"/>
    </xf>
    <xf numFmtId="0" fontId="1" fillId="4" borderId="0" xfId="0" applyFont="1" applyFill="1" applyBorder="1" applyAlignment="1">
      <alignment horizontal="distributed" vertical="center"/>
    </xf>
    <xf numFmtId="0" fontId="1" fillId="4" borderId="8" xfId="0" applyFont="1" applyFill="1" applyBorder="1" applyAlignment="1">
      <alignment horizontal="distributed"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178" fontId="1" fillId="4" borderId="9" xfId="0" applyNumberFormat="1" applyFont="1" applyFill="1" applyBorder="1">
      <alignment vertical="center"/>
    </xf>
    <xf numFmtId="178" fontId="1" fillId="4" borderId="10" xfId="0" applyNumberFormat="1" applyFont="1" applyFill="1" applyBorder="1">
      <alignment vertical="center"/>
    </xf>
    <xf numFmtId="178" fontId="1" fillId="4" borderId="11" xfId="0" applyNumberFormat="1" applyFont="1" applyFill="1" applyBorder="1">
      <alignment vertical="center"/>
    </xf>
    <xf numFmtId="0" fontId="1" fillId="4" borderId="23" xfId="0" applyFont="1" applyFill="1" applyBorder="1" applyAlignment="1">
      <alignment horizontal="distributed" vertical="center" indent="1" shrinkToFit="1"/>
    </xf>
    <xf numFmtId="0" fontId="1" fillId="4" borderId="24" xfId="0" applyFont="1" applyFill="1" applyBorder="1" applyAlignment="1">
      <alignment horizontal="distributed" vertical="center" indent="1" shrinkToFit="1"/>
    </xf>
    <xf numFmtId="0" fontId="1" fillId="4" borderId="25" xfId="0" applyFont="1" applyFill="1" applyBorder="1" applyAlignment="1">
      <alignment horizontal="distributed" vertical="center" indent="1" shrinkToFit="1"/>
    </xf>
    <xf numFmtId="0" fontId="1" fillId="4" borderId="26" xfId="0" applyFont="1" applyFill="1" applyBorder="1" applyAlignment="1">
      <alignment horizontal="distributed" vertical="center" indent="1" shrinkToFit="1"/>
    </xf>
    <xf numFmtId="0" fontId="1" fillId="4" borderId="27" xfId="0" applyFont="1" applyFill="1" applyBorder="1" applyAlignment="1">
      <alignment horizontal="distributed" vertical="center" indent="1" shrinkToFit="1"/>
    </xf>
    <xf numFmtId="0" fontId="1" fillId="4" borderId="28" xfId="0" applyFont="1" applyFill="1" applyBorder="1" applyAlignment="1">
      <alignment horizontal="distributed" vertical="center" indent="1" shrinkToFit="1"/>
    </xf>
    <xf numFmtId="0" fontId="1" fillId="4" borderId="29" xfId="0" applyFont="1" applyFill="1" applyBorder="1" applyAlignment="1">
      <alignment horizontal="distributed" vertical="center" indent="1" shrinkToFit="1"/>
    </xf>
    <xf numFmtId="0" fontId="1" fillId="4" borderId="30" xfId="0" applyFont="1" applyFill="1" applyBorder="1" applyAlignment="1">
      <alignment horizontal="distributed" vertical="center" indent="1" shrinkToFit="1"/>
    </xf>
    <xf numFmtId="0" fontId="1" fillId="4" borderId="31" xfId="0" applyFont="1" applyFill="1" applyBorder="1" applyAlignment="1">
      <alignment horizontal="distributed" vertical="center" indent="1" shrinkToFit="1"/>
    </xf>
    <xf numFmtId="0" fontId="1" fillId="0" borderId="0"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horizontal="right" vertical="center"/>
    </xf>
    <xf numFmtId="0" fontId="1" fillId="4" borderId="9" xfId="0" applyFont="1" applyFill="1" applyBorder="1" applyAlignment="1">
      <alignment horizontal="distributed" vertical="center"/>
    </xf>
    <xf numFmtId="0" fontId="1" fillId="4" borderId="10" xfId="0" applyFont="1" applyFill="1" applyBorder="1" applyAlignment="1">
      <alignment horizontal="distributed" vertical="center"/>
    </xf>
    <xf numFmtId="0" fontId="1" fillId="4" borderId="11" xfId="0" applyFont="1" applyFill="1" applyBorder="1" applyAlignment="1">
      <alignment horizontal="distributed" vertical="center"/>
    </xf>
    <xf numFmtId="0" fontId="1" fillId="4" borderId="9" xfId="0" applyFont="1" applyFill="1" applyBorder="1" applyProtection="1">
      <alignment vertical="center"/>
      <protection locked="0"/>
    </xf>
    <xf numFmtId="0" fontId="1" fillId="4" borderId="10" xfId="0" applyFont="1" applyFill="1" applyBorder="1" applyProtection="1">
      <alignment vertical="center"/>
      <protection locked="0"/>
    </xf>
    <xf numFmtId="0" fontId="1" fillId="4" borderId="11" xfId="0" applyFont="1" applyFill="1" applyBorder="1" applyProtection="1">
      <alignment vertical="center"/>
      <protection locked="0"/>
    </xf>
    <xf numFmtId="0" fontId="5" fillId="4" borderId="4" xfId="0" applyFont="1" applyFill="1" applyBorder="1" applyAlignment="1">
      <alignment horizontal="right" vertical="top" indent="1"/>
    </xf>
    <xf numFmtId="0" fontId="5" fillId="4" borderId="5" xfId="0" applyFont="1" applyFill="1" applyBorder="1" applyAlignment="1">
      <alignment horizontal="right" vertical="top" indent="1"/>
    </xf>
    <xf numFmtId="0" fontId="5" fillId="4" borderId="6" xfId="0" applyFont="1" applyFill="1" applyBorder="1" applyAlignment="1">
      <alignment horizontal="right" vertical="top" indent="1"/>
    </xf>
    <xf numFmtId="0" fontId="5" fillId="4" borderId="1" xfId="0" applyFont="1" applyFill="1" applyBorder="1" applyAlignment="1">
      <alignment vertical="top" wrapText="1"/>
    </xf>
    <xf numFmtId="0" fontId="5" fillId="4" borderId="2" xfId="0" applyFont="1" applyFill="1" applyBorder="1" applyAlignment="1">
      <alignment vertical="top" wrapText="1"/>
    </xf>
    <xf numFmtId="0" fontId="5" fillId="4" borderId="3" xfId="0" applyFont="1" applyFill="1" applyBorder="1" applyAlignment="1">
      <alignment vertical="top" wrapText="1"/>
    </xf>
    <xf numFmtId="0" fontId="5" fillId="4" borderId="7" xfId="0" applyFont="1" applyFill="1" applyBorder="1" applyAlignment="1">
      <alignment vertical="top" wrapText="1"/>
    </xf>
    <xf numFmtId="0" fontId="5" fillId="4" borderId="0" xfId="0" applyFont="1" applyFill="1" applyBorder="1" applyAlignment="1">
      <alignment vertical="top" wrapText="1"/>
    </xf>
    <xf numFmtId="0" fontId="5" fillId="4" borderId="8" xfId="0" applyFont="1" applyFill="1" applyBorder="1" applyAlignment="1">
      <alignment vertical="top" wrapText="1"/>
    </xf>
    <xf numFmtId="0" fontId="5" fillId="4" borderId="0" xfId="0" applyFont="1" applyFill="1" applyBorder="1" applyAlignment="1">
      <alignment vertical="top"/>
    </xf>
    <xf numFmtId="0" fontId="5" fillId="4" borderId="8" xfId="0" applyFont="1" applyFill="1" applyBorder="1" applyAlignment="1">
      <alignment vertical="top"/>
    </xf>
    <xf numFmtId="0" fontId="5" fillId="4" borderId="7" xfId="0" applyFont="1" applyFill="1" applyBorder="1" applyAlignment="1">
      <alignment horizontal="right" vertical="top" wrapText="1"/>
    </xf>
    <xf numFmtId="0" fontId="5" fillId="4" borderId="0" xfId="0" applyFont="1" applyFill="1" applyBorder="1" applyAlignment="1">
      <alignment horizontal="right" vertical="top" wrapText="1"/>
    </xf>
    <xf numFmtId="0" fontId="5" fillId="4" borderId="8" xfId="0" applyFont="1" applyFill="1" applyBorder="1" applyAlignment="1">
      <alignment horizontal="right" vertical="top" wrapText="1"/>
    </xf>
    <xf numFmtId="182" fontId="6" fillId="4" borderId="9" xfId="0" applyNumberFormat="1" applyFont="1" applyFill="1" applyBorder="1">
      <alignment vertical="center"/>
    </xf>
    <xf numFmtId="182" fontId="6" fillId="4" borderId="10" xfId="0" applyNumberFormat="1" applyFont="1" applyFill="1" applyBorder="1">
      <alignment vertical="center"/>
    </xf>
    <xf numFmtId="0" fontId="1" fillId="4" borderId="0" xfId="0" applyFont="1" applyFill="1" applyBorder="1" applyAlignment="1">
      <alignment horizontal="center" vertical="center"/>
    </xf>
    <xf numFmtId="176" fontId="1" fillId="4" borderId="0" xfId="0" applyNumberFormat="1" applyFont="1" applyFill="1" applyBorder="1" applyAlignment="1" applyProtection="1">
      <alignment horizontal="center" vertical="center"/>
      <protection locked="0"/>
    </xf>
    <xf numFmtId="0" fontId="1" fillId="4" borderId="7" xfId="0" applyFont="1" applyFill="1" applyBorder="1" applyAlignment="1">
      <alignment horizontal="distributed" vertical="top"/>
    </xf>
    <xf numFmtId="0" fontId="1" fillId="4" borderId="0" xfId="0" applyFont="1" applyFill="1" applyBorder="1" applyAlignment="1">
      <alignment horizontal="distributed" vertical="top"/>
    </xf>
    <xf numFmtId="0" fontId="1" fillId="4" borderId="8" xfId="0" applyFont="1" applyFill="1" applyBorder="1" applyAlignment="1">
      <alignment horizontal="distributed" vertical="top"/>
    </xf>
    <xf numFmtId="0" fontId="1" fillId="4" borderId="7" xfId="0" applyFont="1" applyFill="1" applyBorder="1" applyAlignment="1">
      <alignment horizontal="distributed"/>
    </xf>
    <xf numFmtId="0" fontId="1" fillId="4" borderId="0" xfId="0" applyFont="1" applyFill="1" applyBorder="1" applyAlignment="1">
      <alignment horizontal="distributed"/>
    </xf>
    <xf numFmtId="0" fontId="1" fillId="4" borderId="8" xfId="0" applyFont="1" applyFill="1" applyBorder="1" applyAlignment="1">
      <alignment horizontal="distributed"/>
    </xf>
    <xf numFmtId="176" fontId="1" fillId="4" borderId="5"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shrinkToFit="1"/>
      <protection locked="0"/>
    </xf>
    <xf numFmtId="0" fontId="1" fillId="0" borderId="8" xfId="0" applyFont="1" applyFill="1" applyBorder="1" applyAlignment="1" applyProtection="1">
      <alignment vertical="center" shrinkToFit="1"/>
      <protection locked="0"/>
    </xf>
    <xf numFmtId="176" fontId="1" fillId="4" borderId="2" xfId="0" applyNumberFormat="1" applyFont="1" applyFill="1" applyBorder="1" applyAlignment="1" applyProtection="1">
      <alignment horizontal="center" vertical="center"/>
      <protection locked="0"/>
    </xf>
    <xf numFmtId="177" fontId="1" fillId="4" borderId="5" xfId="0" applyNumberFormat="1"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77" fontId="1" fillId="4" borderId="2" xfId="0" applyNumberFormat="1" applyFont="1" applyFill="1" applyBorder="1" applyAlignment="1" applyProtection="1">
      <alignment horizontal="center" vertical="center"/>
      <protection locked="0"/>
    </xf>
    <xf numFmtId="0" fontId="1" fillId="4" borderId="5" xfId="0" applyFont="1" applyFill="1" applyBorder="1">
      <alignment vertical="center"/>
    </xf>
    <xf numFmtId="0" fontId="1" fillId="4" borderId="6" xfId="0" applyFont="1" applyFill="1" applyBorder="1">
      <alignment vertical="center"/>
    </xf>
    <xf numFmtId="0" fontId="1" fillId="4" borderId="2" xfId="0" applyFont="1" applyFill="1" applyBorder="1">
      <alignment vertical="center"/>
    </xf>
    <xf numFmtId="0" fontId="1" fillId="4" borderId="3" xfId="0" applyFont="1" applyFill="1" applyBorder="1">
      <alignment vertical="center"/>
    </xf>
    <xf numFmtId="0" fontId="1" fillId="4" borderId="2" xfId="0" applyFont="1" applyFill="1" applyBorder="1" applyAlignment="1" applyProtection="1">
      <alignment horizontal="center" vertical="center"/>
      <protection locked="0"/>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6"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76" fontId="1" fillId="4" borderId="0" xfId="0" applyNumberFormat="1" applyFont="1" applyFill="1" applyBorder="1" applyAlignment="1" applyProtection="1">
      <alignment horizontal="center" vertical="center" shrinkToFit="1"/>
      <protection locked="0"/>
    </xf>
    <xf numFmtId="176" fontId="1" fillId="4" borderId="9" xfId="0" applyNumberFormat="1" applyFont="1" applyFill="1" applyBorder="1" applyProtection="1">
      <alignment vertical="center"/>
      <protection locked="0"/>
    </xf>
    <xf numFmtId="176" fontId="1" fillId="4" borderId="10" xfId="0" applyNumberFormat="1" applyFont="1" applyFill="1" applyBorder="1" applyProtection="1">
      <alignment vertical="center"/>
      <protection locked="0"/>
    </xf>
    <xf numFmtId="0" fontId="1" fillId="4" borderId="1" xfId="0" applyFont="1" applyFill="1" applyBorder="1" applyAlignment="1">
      <alignment horizontal="distributed" vertical="center"/>
    </xf>
    <xf numFmtId="0" fontId="1" fillId="4" borderId="2" xfId="0" applyFont="1" applyFill="1" applyBorder="1" applyAlignment="1">
      <alignment horizontal="distributed" vertical="center"/>
    </xf>
    <xf numFmtId="0" fontId="1" fillId="4" borderId="3" xfId="0" applyFont="1" applyFill="1" applyBorder="1" applyAlignment="1">
      <alignment horizontal="distributed" vertical="center"/>
    </xf>
    <xf numFmtId="0" fontId="1" fillId="4" borderId="12" xfId="0" applyFont="1" applyFill="1" applyBorder="1" applyAlignment="1">
      <alignment horizontal="distributed" vertical="center"/>
    </xf>
    <xf numFmtId="0" fontId="1" fillId="4" borderId="13" xfId="0" applyFont="1" applyFill="1" applyBorder="1" applyAlignment="1">
      <alignment horizontal="distributed" vertical="center"/>
    </xf>
    <xf numFmtId="0" fontId="1" fillId="4" borderId="14" xfId="0" applyFont="1" applyFill="1" applyBorder="1" applyAlignment="1">
      <alignment horizontal="distributed"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4" xfId="0" applyFont="1" applyFill="1" applyBorder="1" applyAlignment="1">
      <alignment horizontal="distributed" vertical="center"/>
    </xf>
    <xf numFmtId="0" fontId="1" fillId="4" borderId="5" xfId="0" applyFont="1" applyFill="1" applyBorder="1" applyAlignment="1">
      <alignment horizontal="distributed" vertical="center"/>
    </xf>
    <xf numFmtId="0" fontId="1" fillId="4" borderId="6" xfId="0" applyFont="1" applyFill="1" applyBorder="1" applyAlignment="1">
      <alignment horizontal="distributed" vertical="center"/>
    </xf>
    <xf numFmtId="178" fontId="1" fillId="4" borderId="34" xfId="0" applyNumberFormat="1" applyFont="1" applyFill="1" applyBorder="1">
      <alignment vertical="center"/>
    </xf>
    <xf numFmtId="178" fontId="1" fillId="4" borderId="32" xfId="0" applyNumberFormat="1" applyFont="1" applyFill="1" applyBorder="1">
      <alignment vertical="center"/>
    </xf>
    <xf numFmtId="178" fontId="1" fillId="4" borderId="33" xfId="0" applyNumberFormat="1" applyFont="1" applyFill="1" applyBorder="1">
      <alignment vertical="center"/>
    </xf>
    <xf numFmtId="183" fontId="6" fillId="4" borderId="22" xfId="0" applyNumberFormat="1" applyFont="1" applyFill="1" applyBorder="1">
      <alignment vertical="center"/>
    </xf>
    <xf numFmtId="183" fontId="6" fillId="4" borderId="19" xfId="0" applyNumberFormat="1" applyFont="1" applyFill="1" applyBorder="1">
      <alignment vertical="center"/>
    </xf>
    <xf numFmtId="183" fontId="6" fillId="4" borderId="20" xfId="0" applyNumberFormat="1" applyFont="1" applyFill="1" applyBorder="1">
      <alignment vertical="center"/>
    </xf>
    <xf numFmtId="2" fontId="1" fillId="4" borderId="27" xfId="0" applyNumberFormat="1" applyFont="1" applyFill="1" applyBorder="1" applyAlignment="1">
      <alignment vertical="center"/>
    </xf>
    <xf numFmtId="2" fontId="1" fillId="4" borderId="24" xfId="0" applyNumberFormat="1" applyFont="1" applyFill="1" applyBorder="1" applyAlignment="1">
      <alignment vertical="center"/>
    </xf>
    <xf numFmtId="2" fontId="1" fillId="4" borderId="30" xfId="0" applyNumberFormat="1" applyFont="1" applyFill="1" applyBorder="1" applyAlignment="1">
      <alignment vertical="center"/>
    </xf>
    <xf numFmtId="3" fontId="1" fillId="4" borderId="29" xfId="1" applyNumberFormat="1" applyFont="1" applyFill="1" applyBorder="1" applyAlignment="1">
      <alignment vertical="center" shrinkToFit="1"/>
    </xf>
    <xf numFmtId="3" fontId="1" fillId="4" borderId="30" xfId="1" applyNumberFormat="1" applyFont="1" applyFill="1" applyBorder="1" applyAlignment="1">
      <alignment vertical="center" shrinkToFit="1"/>
    </xf>
    <xf numFmtId="3" fontId="1" fillId="4" borderId="23" xfId="1" applyNumberFormat="1" applyFont="1" applyFill="1" applyBorder="1" applyAlignment="1">
      <alignment vertical="center" shrinkToFit="1"/>
    </xf>
    <xf numFmtId="3" fontId="1" fillId="4" borderId="24" xfId="1" applyNumberFormat="1" applyFont="1" applyFill="1" applyBorder="1" applyAlignment="1">
      <alignment vertical="center" shrinkToFit="1"/>
    </xf>
    <xf numFmtId="3" fontId="1" fillId="4" borderId="26" xfId="1" applyNumberFormat="1" applyFont="1" applyFill="1" applyBorder="1" applyAlignment="1">
      <alignment vertical="center" shrinkToFit="1"/>
    </xf>
    <xf numFmtId="3" fontId="1" fillId="4" borderId="27" xfId="1" applyNumberFormat="1" applyFont="1" applyFill="1" applyBorder="1" applyAlignment="1">
      <alignment vertical="center" shrinkToFit="1"/>
    </xf>
    <xf numFmtId="178" fontId="1" fillId="4" borderId="26" xfId="0" applyNumberFormat="1" applyFont="1" applyFill="1" applyBorder="1">
      <alignment vertical="center"/>
    </xf>
    <xf numFmtId="178" fontId="1" fillId="4" borderId="27" xfId="0" applyNumberFormat="1" applyFont="1" applyFill="1" applyBorder="1">
      <alignment vertical="center"/>
    </xf>
    <xf numFmtId="178" fontId="1" fillId="4" borderId="28" xfId="0" applyNumberFormat="1" applyFont="1" applyFill="1" applyBorder="1">
      <alignment vertical="center"/>
    </xf>
    <xf numFmtId="178" fontId="1" fillId="4" borderId="29" xfId="0" applyNumberFormat="1" applyFont="1" applyFill="1" applyBorder="1">
      <alignment vertical="center"/>
    </xf>
    <xf numFmtId="178" fontId="1" fillId="4" borderId="30" xfId="0" applyNumberFormat="1" applyFont="1" applyFill="1" applyBorder="1">
      <alignment vertical="center"/>
    </xf>
    <xf numFmtId="178" fontId="1" fillId="4" borderId="31" xfId="0" applyNumberFormat="1" applyFont="1" applyFill="1" applyBorder="1">
      <alignment vertical="center"/>
    </xf>
    <xf numFmtId="178" fontId="1" fillId="4" borderId="23" xfId="0" applyNumberFormat="1" applyFont="1" applyFill="1" applyBorder="1">
      <alignment vertical="center"/>
    </xf>
    <xf numFmtId="178" fontId="1" fillId="4" borderId="24" xfId="0" applyNumberFormat="1" applyFont="1" applyFill="1" applyBorder="1">
      <alignment vertical="center"/>
    </xf>
    <xf numFmtId="178" fontId="1" fillId="4" borderId="25" xfId="0" applyNumberFormat="1" applyFont="1" applyFill="1" applyBorder="1">
      <alignment vertical="center"/>
    </xf>
    <xf numFmtId="178" fontId="1" fillId="4" borderId="27" xfId="0" applyNumberFormat="1" applyFont="1" applyFill="1" applyBorder="1" applyAlignment="1">
      <alignment vertical="center" shrinkToFit="1"/>
    </xf>
    <xf numFmtId="0" fontId="1" fillId="4" borderId="1" xfId="0" applyFont="1" applyFill="1" applyBorder="1" applyAlignment="1">
      <alignment horizontal="center" vertical="center" textRotation="255"/>
    </xf>
    <xf numFmtId="0" fontId="1" fillId="4" borderId="3" xfId="0" applyFont="1" applyFill="1" applyBorder="1" applyAlignment="1">
      <alignment horizontal="center" vertical="center" textRotation="255"/>
    </xf>
    <xf numFmtId="0" fontId="1" fillId="4" borderId="7" xfId="0" applyFont="1" applyFill="1" applyBorder="1" applyAlignment="1">
      <alignment horizontal="center" vertical="center" textRotation="255"/>
    </xf>
    <xf numFmtId="0" fontId="1" fillId="4" borderId="8" xfId="0" applyFont="1" applyFill="1" applyBorder="1" applyAlignment="1">
      <alignment horizontal="center" vertical="center" textRotation="255"/>
    </xf>
    <xf numFmtId="0" fontId="1" fillId="4" borderId="4" xfId="0" applyFont="1" applyFill="1" applyBorder="1" applyAlignment="1">
      <alignment horizontal="center" vertical="center" textRotation="255"/>
    </xf>
    <xf numFmtId="0" fontId="1" fillId="4" borderId="6" xfId="0" applyFont="1" applyFill="1" applyBorder="1" applyAlignment="1">
      <alignment horizontal="center" vertical="center" textRotation="255"/>
    </xf>
    <xf numFmtId="1" fontId="1" fillId="4" borderId="24" xfId="0" applyNumberFormat="1" applyFont="1" applyFill="1" applyBorder="1" applyAlignment="1">
      <alignment vertical="center" shrinkToFit="1"/>
    </xf>
    <xf numFmtId="178" fontId="1" fillId="4" borderId="30" xfId="0" applyNumberFormat="1" applyFont="1" applyFill="1" applyBorder="1" applyAlignment="1">
      <alignment vertical="center" shrinkToFit="1"/>
    </xf>
    <xf numFmtId="178" fontId="1" fillId="4" borderId="24" xfId="0" applyNumberFormat="1" applyFont="1" applyFill="1" applyBorder="1" applyAlignment="1">
      <alignment vertical="center" shrinkToFit="1"/>
    </xf>
    <xf numFmtId="1" fontId="1" fillId="4" borderId="30" xfId="0" applyNumberFormat="1" applyFont="1" applyFill="1" applyBorder="1" applyAlignment="1">
      <alignment vertical="center" shrinkToFit="1"/>
    </xf>
    <xf numFmtId="0" fontId="1" fillId="4" borderId="9" xfId="0" applyFont="1" applyFill="1" applyBorder="1" applyAlignment="1">
      <alignment horizontal="distributed" vertical="center" indent="1"/>
    </xf>
    <xf numFmtId="0" fontId="1" fillId="4" borderId="10" xfId="0" applyFont="1" applyFill="1" applyBorder="1" applyAlignment="1">
      <alignment horizontal="distributed" vertical="center" indent="1"/>
    </xf>
    <xf numFmtId="0" fontId="1" fillId="4" borderId="11" xfId="0" applyFont="1" applyFill="1" applyBorder="1" applyAlignment="1">
      <alignment horizontal="distributed" vertical="center" indent="1"/>
    </xf>
    <xf numFmtId="0" fontId="1" fillId="4" borderId="24" xfId="0" applyFont="1" applyFill="1" applyBorder="1" applyAlignment="1">
      <alignment vertical="center"/>
    </xf>
    <xf numFmtId="178" fontId="1" fillId="4" borderId="24" xfId="0" applyNumberFormat="1" applyFont="1" applyFill="1" applyBorder="1" applyAlignment="1">
      <alignment vertical="center"/>
    </xf>
    <xf numFmtId="0" fontId="1" fillId="4" borderId="30" xfId="0" applyFont="1" applyFill="1" applyBorder="1" applyAlignment="1">
      <alignment vertical="center"/>
    </xf>
    <xf numFmtId="0" fontId="1" fillId="4" borderId="4" xfId="0" applyFont="1" applyFill="1" applyBorder="1" applyAlignment="1">
      <alignment horizontal="distributed" vertical="center" indent="1"/>
    </xf>
    <xf numFmtId="0" fontId="1" fillId="4" borderId="5" xfId="0" applyFont="1" applyFill="1" applyBorder="1" applyAlignment="1">
      <alignment horizontal="distributed" vertical="center" indent="1"/>
    </xf>
    <xf numFmtId="0" fontId="1" fillId="4" borderId="6" xfId="0" applyFont="1" applyFill="1" applyBorder="1" applyAlignment="1">
      <alignment horizontal="distributed" vertical="center" indent="1"/>
    </xf>
    <xf numFmtId="0" fontId="1" fillId="4" borderId="23" xfId="0" applyFont="1" applyFill="1" applyBorder="1" applyAlignment="1">
      <alignment horizontal="distributed" vertical="center" indent="1"/>
    </xf>
    <xf numFmtId="0" fontId="1" fillId="4" borderId="24" xfId="0" applyFont="1" applyFill="1" applyBorder="1" applyAlignment="1">
      <alignment horizontal="distributed" vertical="center" indent="1"/>
    </xf>
    <xf numFmtId="0" fontId="1" fillId="4" borderId="25" xfId="0" applyFont="1" applyFill="1" applyBorder="1" applyAlignment="1">
      <alignment horizontal="distributed" vertical="center" indent="1"/>
    </xf>
    <xf numFmtId="0" fontId="1" fillId="4" borderId="1" xfId="0" applyFont="1" applyFill="1" applyBorder="1" applyAlignment="1">
      <alignment horizontal="distributed" vertical="center" indent="1"/>
    </xf>
    <xf numFmtId="0" fontId="1" fillId="4" borderId="2" xfId="0" applyFont="1" applyFill="1" applyBorder="1" applyAlignment="1">
      <alignment horizontal="distributed" vertical="center" indent="1"/>
    </xf>
    <xf numFmtId="0" fontId="1" fillId="4" borderId="3" xfId="0" applyFont="1" applyFill="1" applyBorder="1" applyAlignment="1">
      <alignment horizontal="distributed" vertical="center" indent="1"/>
    </xf>
    <xf numFmtId="0" fontId="1" fillId="4" borderId="10" xfId="0" applyFont="1" applyFill="1" applyBorder="1" applyAlignment="1">
      <alignment horizontal="right" vertical="center"/>
    </xf>
    <xf numFmtId="178" fontId="1" fillId="4" borderId="10" xfId="1" applyNumberFormat="1" applyFont="1" applyFill="1" applyBorder="1" applyAlignment="1">
      <alignment vertical="center"/>
    </xf>
    <xf numFmtId="184" fontId="1" fillId="4" borderId="10" xfId="0" applyNumberFormat="1" applyFont="1" applyFill="1" applyBorder="1" applyAlignment="1">
      <alignment vertical="center"/>
    </xf>
    <xf numFmtId="0" fontId="1" fillId="4" borderId="1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F$19"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fmlaLink="$AF$29"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fmlaLink="$AF$32" noThreeD="1"/>
</file>

<file path=xl/ctrlProps/ctrlProp18.xml><?xml version="1.0" encoding="utf-8"?>
<formControlPr xmlns="http://schemas.microsoft.com/office/spreadsheetml/2009/9/main" objectType="CheckBox" fmlaLink="$AG$29" noThreeD="1"/>
</file>

<file path=xl/ctrlProps/ctrlProp19.xml><?xml version="1.0" encoding="utf-8"?>
<formControlPr xmlns="http://schemas.microsoft.com/office/spreadsheetml/2009/9/main" objectType="CheckBox" fmlaLink="$AF$28" noThreeD="1"/>
</file>

<file path=xl/ctrlProps/ctrlProp2.xml><?xml version="1.0" encoding="utf-8"?>
<formControlPr xmlns="http://schemas.microsoft.com/office/spreadsheetml/2009/9/main" objectType="CheckBox" fmlaLink="$AF$22"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fmlaLink="$AF$34" noThreeD="1"/>
</file>

<file path=xl/ctrlProps/ctrlProp23.xml><?xml version="1.0" encoding="utf-8"?>
<formControlPr xmlns="http://schemas.microsoft.com/office/spreadsheetml/2009/9/main" objectType="CheckBox" fmlaLink="$AG$32" noThreeD="1"/>
</file>

<file path=xl/ctrlProps/ctrlProp24.xml><?xml version="1.0" encoding="utf-8"?>
<formControlPr xmlns="http://schemas.microsoft.com/office/spreadsheetml/2009/9/main" objectType="CheckBox" fmlaLink="$AL$32" noThreeD="1"/>
</file>

<file path=xl/ctrlProps/ctrlProp25.xml><?xml version="1.0" encoding="utf-8"?>
<formControlPr xmlns="http://schemas.microsoft.com/office/spreadsheetml/2009/9/main" objectType="CheckBox" fmlaLink="$AG$34" noThreeD="1"/>
</file>

<file path=xl/ctrlProps/ctrlProp26.xml><?xml version="1.0" encoding="utf-8"?>
<formControlPr xmlns="http://schemas.microsoft.com/office/spreadsheetml/2009/9/main" objectType="CheckBox" fmlaLink="$AH$22" noThreeD="1"/>
</file>

<file path=xl/ctrlProps/ctrlProp27.xml><?xml version="1.0" encoding="utf-8"?>
<formControlPr xmlns="http://schemas.microsoft.com/office/spreadsheetml/2009/9/main" objectType="CheckBox" fmlaLink="$AI$22" noThreeD="1"/>
</file>

<file path=xl/ctrlProps/ctrlProp28.xml><?xml version="1.0" encoding="utf-8"?>
<formControlPr xmlns="http://schemas.microsoft.com/office/spreadsheetml/2009/9/main" objectType="CheckBox" fmlaLink="$AJ$22" noThreeD="1"/>
</file>

<file path=xl/ctrlProps/ctrlProp29.xml><?xml version="1.0" encoding="utf-8"?>
<formControlPr xmlns="http://schemas.microsoft.com/office/spreadsheetml/2009/9/main" objectType="CheckBox" fmlaLink="$AK$22" noThreeD="1"/>
</file>

<file path=xl/ctrlProps/ctrlProp3.xml><?xml version="1.0" encoding="utf-8"?>
<formControlPr xmlns="http://schemas.microsoft.com/office/spreadsheetml/2009/9/main" objectType="CheckBox" fmlaLink="$AG$22" noThreeD="1"/>
</file>

<file path=xl/ctrlProps/ctrlProp30.xml><?xml version="1.0" encoding="utf-8"?>
<formControlPr xmlns="http://schemas.microsoft.com/office/spreadsheetml/2009/9/main" objectType="CheckBox" fmlaLink="$AH$32" noThreeD="1"/>
</file>

<file path=xl/ctrlProps/ctrlProp31.xml><?xml version="1.0" encoding="utf-8"?>
<formControlPr xmlns="http://schemas.microsoft.com/office/spreadsheetml/2009/9/main" objectType="CheckBox" fmlaLink="$AI$32" noThreeD="1"/>
</file>

<file path=xl/ctrlProps/ctrlProp32.xml><?xml version="1.0" encoding="utf-8"?>
<formControlPr xmlns="http://schemas.microsoft.com/office/spreadsheetml/2009/9/main" objectType="CheckBox" fmlaLink="$AJ$32" noThreeD="1"/>
</file>

<file path=xl/ctrlProps/ctrlProp33.xml><?xml version="1.0" encoding="utf-8"?>
<formControlPr xmlns="http://schemas.microsoft.com/office/spreadsheetml/2009/9/main" objectType="CheckBox" fmlaLink="$AK$32"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AL$22" noThreeD="1"/>
</file>

<file path=xl/ctrlProps/ctrlProp5.xml><?xml version="1.0" encoding="utf-8"?>
<formControlPr xmlns="http://schemas.microsoft.com/office/spreadsheetml/2009/9/main" objectType="CheckBox" fmlaLink="$AG$19" noThreeD="1"/>
</file>

<file path=xl/ctrlProps/ctrlProp6.xml><?xml version="1.0" encoding="utf-8"?>
<formControlPr xmlns="http://schemas.microsoft.com/office/spreadsheetml/2009/9/main" objectType="CheckBox" fmlaLink="$AF$20" noThreeD="1"/>
</file>

<file path=xl/ctrlProps/ctrlProp7.xml><?xml version="1.0" encoding="utf-8"?>
<formControlPr xmlns="http://schemas.microsoft.com/office/spreadsheetml/2009/9/main" objectType="CheckBox" fmlaLink="$AH$19" noThreeD="1"/>
</file>

<file path=xl/ctrlProps/ctrlProp8.xml><?xml version="1.0" encoding="utf-8"?>
<formControlPr xmlns="http://schemas.microsoft.com/office/spreadsheetml/2009/9/main" objectType="CheckBox" fmlaLink="$AG$20" noThreeD="1"/>
</file>

<file path=xl/ctrlProps/ctrlProp9.xml><?xml version="1.0" encoding="utf-8"?>
<formControlPr xmlns="http://schemas.microsoft.com/office/spreadsheetml/2009/9/main" objectType="CheckBox" fmlaLink="$AI$19"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18</xdr:row>
          <xdr:rowOff>9525</xdr:rowOff>
        </xdr:from>
        <xdr:to>
          <xdr:col>8</xdr:col>
          <xdr:colOff>9525</xdr:colOff>
          <xdr:row>18</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8</xdr:col>
          <xdr:colOff>9525</xdr:colOff>
          <xdr:row>21</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9525</xdr:rowOff>
        </xdr:from>
        <xdr:to>
          <xdr:col>13</xdr:col>
          <xdr:colOff>9525</xdr:colOff>
          <xdr:row>21</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9525</xdr:rowOff>
        </xdr:from>
        <xdr:to>
          <xdr:col>27</xdr:col>
          <xdr:colOff>9525</xdr:colOff>
          <xdr:row>21</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9525</xdr:rowOff>
        </xdr:from>
        <xdr:to>
          <xdr:col>16</xdr:col>
          <xdr:colOff>9525</xdr:colOff>
          <xdr:row>18</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9525</xdr:rowOff>
        </xdr:from>
        <xdr:to>
          <xdr:col>16</xdr:col>
          <xdr:colOff>9525</xdr:colOff>
          <xdr:row>19</xdr:row>
          <xdr:rowOff>228600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9525</xdr:rowOff>
        </xdr:from>
        <xdr:to>
          <xdr:col>20</xdr:col>
          <xdr:colOff>9525</xdr:colOff>
          <xdr:row>18</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9525</xdr:rowOff>
        </xdr:from>
        <xdr:to>
          <xdr:col>20</xdr:col>
          <xdr:colOff>9525</xdr:colOff>
          <xdr:row>19</xdr:row>
          <xdr:rowOff>228600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9525</xdr:rowOff>
        </xdr:from>
        <xdr:to>
          <xdr:col>24</xdr:col>
          <xdr:colOff>9525</xdr:colOff>
          <xdr:row>18</xdr:row>
          <xdr:rowOff>228600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8</xdr:col>
          <xdr:colOff>9525</xdr:colOff>
          <xdr:row>23</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9525</xdr:rowOff>
        </xdr:from>
        <xdr:to>
          <xdr:col>8</xdr:col>
          <xdr:colOff>9525</xdr:colOff>
          <xdr:row>24</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8</xdr:col>
          <xdr:colOff>9525</xdr:colOff>
          <xdr:row>25</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9525</xdr:rowOff>
        </xdr:from>
        <xdr:to>
          <xdr:col>8</xdr:col>
          <xdr:colOff>9525</xdr:colOff>
          <xdr:row>26</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8</xdr:col>
          <xdr:colOff>9525</xdr:colOff>
          <xdr:row>27</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19050</xdr:rowOff>
        </xdr:from>
        <xdr:to>
          <xdr:col>8</xdr:col>
          <xdr:colOff>9525</xdr:colOff>
          <xdr:row>29</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8</xdr:col>
          <xdr:colOff>9525</xdr:colOff>
          <xdr:row>29</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xdr:rowOff>
        </xdr:from>
        <xdr:to>
          <xdr:col>8</xdr:col>
          <xdr:colOff>9525</xdr:colOff>
          <xdr:row>32</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19050</xdr:rowOff>
        </xdr:from>
        <xdr:to>
          <xdr:col>19</xdr:col>
          <xdr:colOff>9525</xdr:colOff>
          <xdr:row>29</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9525</xdr:rowOff>
        </xdr:from>
        <xdr:to>
          <xdr:col>15</xdr:col>
          <xdr:colOff>9525</xdr:colOff>
          <xdr:row>27</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19050</xdr:rowOff>
        </xdr:from>
        <xdr:to>
          <xdr:col>14</xdr:col>
          <xdr:colOff>9525</xdr:colOff>
          <xdr:row>30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19050</xdr:rowOff>
        </xdr:from>
        <xdr:to>
          <xdr:col>23</xdr:col>
          <xdr:colOff>9525</xdr:colOff>
          <xdr:row>30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19050</xdr:rowOff>
        </xdr:from>
        <xdr:to>
          <xdr:col>8</xdr:col>
          <xdr:colOff>9525</xdr:colOff>
          <xdr:row>34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19050</xdr:rowOff>
        </xdr:from>
        <xdr:to>
          <xdr:col>13</xdr:col>
          <xdr:colOff>9525</xdr:colOff>
          <xdr:row>32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19050</xdr:rowOff>
        </xdr:from>
        <xdr:to>
          <xdr:col>27</xdr:col>
          <xdr:colOff>9525</xdr:colOff>
          <xdr:row>32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19050</xdr:rowOff>
        </xdr:from>
        <xdr:to>
          <xdr:col>12</xdr:col>
          <xdr:colOff>9525</xdr:colOff>
          <xdr:row>34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9525</xdr:rowOff>
        </xdr:from>
        <xdr:to>
          <xdr:col>18</xdr:col>
          <xdr:colOff>9525</xdr:colOff>
          <xdr:row>21</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9525</xdr:rowOff>
        </xdr:from>
        <xdr:to>
          <xdr:col>20</xdr:col>
          <xdr:colOff>9525</xdr:colOff>
          <xdr:row>21</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9525</xdr:rowOff>
        </xdr:from>
        <xdr:to>
          <xdr:col>22</xdr:col>
          <xdr:colOff>9525</xdr:colOff>
          <xdr:row>21</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9525</xdr:rowOff>
        </xdr:from>
        <xdr:to>
          <xdr:col>24</xdr:col>
          <xdr:colOff>9525</xdr:colOff>
          <xdr:row>21</xdr:row>
          <xdr:rowOff>228600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19050</xdr:rowOff>
        </xdr:from>
        <xdr:to>
          <xdr:col>18</xdr:col>
          <xdr:colOff>9525</xdr:colOff>
          <xdr:row>32</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xdr:rowOff>
        </xdr:from>
        <xdr:to>
          <xdr:col>20</xdr:col>
          <xdr:colOff>9525</xdr:colOff>
          <xdr:row>32</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19050</xdr:rowOff>
        </xdr:from>
        <xdr:to>
          <xdr:col>22</xdr:col>
          <xdr:colOff>9525</xdr:colOff>
          <xdr:row>32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19050</xdr:rowOff>
        </xdr:from>
        <xdr:to>
          <xdr:col>24</xdr:col>
          <xdr:colOff>9525</xdr:colOff>
          <xdr:row>32</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9525</xdr:rowOff>
        </xdr:from>
        <xdr:to>
          <xdr:col>8</xdr:col>
          <xdr:colOff>9525</xdr:colOff>
          <xdr:row>20</xdr:row>
          <xdr:rowOff>228600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9525</xdr:rowOff>
        </xdr:from>
        <xdr:to>
          <xdr:col>16</xdr:col>
          <xdr:colOff>9525</xdr:colOff>
          <xdr:row>20</xdr:row>
          <xdr:rowOff>228600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9525</xdr:rowOff>
        </xdr:from>
        <xdr:to>
          <xdr:col>20</xdr:col>
          <xdr:colOff>9525</xdr:colOff>
          <xdr:row>20</xdr:row>
          <xdr:rowOff>228600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5"/>
  <sheetViews>
    <sheetView tabSelected="1" topLeftCell="A4" zoomScaleNormal="100" workbookViewId="0">
      <selection activeCell="V11" sqref="V11:AC11"/>
    </sheetView>
  </sheetViews>
  <sheetFormatPr defaultColWidth="2.44140625" defaultRowHeight="13.5" outlineLevelCol="1" x14ac:dyDescent="0.25"/>
  <cols>
    <col min="1" max="9" width="2.44140625" style="13"/>
    <col min="10" max="10" width="2.6640625" style="13" bestFit="1" customWidth="1"/>
    <col min="11" max="31" width="2.44140625" style="13"/>
    <col min="32" max="32" width="7.5546875" style="13" hidden="1" customWidth="1" outlineLevel="1"/>
    <col min="33" max="36" width="5.77734375" style="13" hidden="1" customWidth="1" outlineLevel="1"/>
    <col min="37" max="37" width="6.6640625" style="13" hidden="1" customWidth="1" outlineLevel="1"/>
    <col min="38" max="38" width="5.77734375" style="13" hidden="1" customWidth="1" outlineLevel="1"/>
    <col min="39" max="39" width="2.44140625" style="13" collapsed="1"/>
    <col min="40" max="16384" width="2.44140625" style="13"/>
  </cols>
  <sheetData>
    <row r="1" spans="1:3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2"/>
    </row>
    <row r="2" spans="1:31" x14ac:dyDescent="0.25">
      <c r="A2" s="130"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31"/>
      <c r="AE2" s="14"/>
    </row>
    <row r="3" spans="1:31" ht="10.5" customHeight="1" x14ac:dyDescent="0.25">
      <c r="A3" s="1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7"/>
    </row>
    <row r="4" spans="1:31" x14ac:dyDescent="0.25">
      <c r="A4" s="15"/>
      <c r="B4" s="16"/>
      <c r="C4" s="16"/>
      <c r="D4" s="16"/>
      <c r="E4" s="16"/>
      <c r="F4" s="16"/>
      <c r="G4" s="16"/>
      <c r="H4" s="16"/>
      <c r="I4" s="16"/>
      <c r="J4" s="16"/>
      <c r="K4" s="16"/>
      <c r="L4" s="16"/>
      <c r="M4" s="16"/>
      <c r="N4" s="16"/>
      <c r="O4" s="16"/>
      <c r="P4" s="16"/>
      <c r="Q4" s="16"/>
      <c r="R4" s="110" t="s">
        <v>27</v>
      </c>
      <c r="S4" s="110"/>
      <c r="T4" s="111"/>
      <c r="U4" s="111"/>
      <c r="V4" s="18" t="s">
        <v>28</v>
      </c>
      <c r="W4" s="111"/>
      <c r="X4" s="111"/>
      <c r="Y4" s="18" t="s">
        <v>29</v>
      </c>
      <c r="Z4" s="111"/>
      <c r="AA4" s="111"/>
      <c r="AB4" s="18" t="s">
        <v>30</v>
      </c>
      <c r="AC4" s="16"/>
      <c r="AD4" s="17"/>
    </row>
    <row r="5" spans="1:31" ht="10.5" customHeight="1"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7"/>
    </row>
    <row r="6" spans="1:31" x14ac:dyDescent="0.25">
      <c r="A6" s="15"/>
      <c r="B6" s="16" t="s">
        <v>116</v>
      </c>
      <c r="C6" s="16"/>
      <c r="D6" s="16"/>
      <c r="E6" s="16"/>
      <c r="F6" s="69" t="s">
        <v>117</v>
      </c>
      <c r="G6" s="69"/>
      <c r="H6" s="69"/>
      <c r="I6" s="69"/>
      <c r="J6" s="69"/>
      <c r="K6" s="16"/>
      <c r="L6" s="16" t="s">
        <v>118</v>
      </c>
      <c r="M6" s="16"/>
      <c r="O6" s="16"/>
      <c r="P6" s="16"/>
      <c r="Q6" s="16"/>
      <c r="R6" s="16"/>
      <c r="S6" s="16"/>
      <c r="T6" s="16"/>
      <c r="U6" s="16"/>
      <c r="V6" s="16"/>
      <c r="W6" s="16"/>
      <c r="X6" s="16"/>
      <c r="Y6" s="16"/>
      <c r="Z6" s="16"/>
      <c r="AA6" s="16"/>
      <c r="AB6" s="16"/>
      <c r="AC6" s="16"/>
      <c r="AD6" s="17"/>
    </row>
    <row r="7" spans="1:31" ht="10.5" customHeight="1" x14ac:dyDescent="0.25">
      <c r="A7" s="15"/>
      <c r="B7" s="16"/>
      <c r="C7" s="16"/>
      <c r="D7" s="16"/>
      <c r="E7" s="16"/>
      <c r="F7" s="16"/>
      <c r="G7" s="16"/>
      <c r="H7" s="16"/>
      <c r="I7" s="16"/>
      <c r="J7" s="16"/>
      <c r="K7" s="16"/>
      <c r="L7" s="16"/>
      <c r="M7" s="16"/>
      <c r="N7" s="16"/>
      <c r="O7" s="16"/>
      <c r="P7" s="85"/>
      <c r="Q7" s="85"/>
      <c r="R7" s="85"/>
      <c r="S7" s="85"/>
      <c r="T7" s="85"/>
      <c r="U7" s="85"/>
      <c r="V7" s="85"/>
      <c r="W7" s="85"/>
      <c r="X7" s="85"/>
      <c r="Y7" s="85"/>
      <c r="Z7" s="85"/>
      <c r="AA7" s="85"/>
      <c r="AB7" s="85"/>
      <c r="AC7" s="85"/>
      <c r="AD7" s="86"/>
    </row>
    <row r="8" spans="1:31" x14ac:dyDescent="0.25">
      <c r="A8" s="15"/>
      <c r="B8" s="16"/>
      <c r="C8" s="16"/>
      <c r="D8" s="16"/>
      <c r="E8" s="16"/>
      <c r="F8" s="16"/>
      <c r="G8" s="16"/>
      <c r="H8" s="16"/>
      <c r="I8" s="16"/>
      <c r="J8" s="16"/>
      <c r="K8" s="16"/>
      <c r="L8" s="16"/>
      <c r="M8" s="16"/>
      <c r="N8" s="16"/>
      <c r="O8" s="16"/>
      <c r="P8" s="119"/>
      <c r="Q8" s="119"/>
      <c r="R8" s="119"/>
      <c r="S8" s="119"/>
      <c r="T8" s="119"/>
      <c r="U8" s="119"/>
      <c r="V8" s="119"/>
      <c r="W8" s="119"/>
      <c r="X8" s="119"/>
      <c r="Y8" s="119"/>
      <c r="Z8" s="119"/>
      <c r="AA8" s="119"/>
      <c r="AB8" s="119"/>
      <c r="AC8" s="119"/>
      <c r="AD8" s="120"/>
    </row>
    <row r="9" spans="1:31" x14ac:dyDescent="0.25">
      <c r="A9" s="15"/>
      <c r="B9" s="16"/>
      <c r="C9" s="16"/>
      <c r="D9" s="16"/>
      <c r="E9" s="16"/>
      <c r="F9" s="16"/>
      <c r="G9" s="16"/>
      <c r="H9" s="16"/>
      <c r="I9" s="16"/>
      <c r="J9" s="16"/>
      <c r="K9" s="16"/>
      <c r="M9" s="16" t="s">
        <v>1</v>
      </c>
      <c r="N9" s="16"/>
      <c r="O9" s="16"/>
      <c r="P9" s="119"/>
      <c r="Q9" s="119"/>
      <c r="R9" s="119"/>
      <c r="S9" s="119"/>
      <c r="T9" s="119"/>
      <c r="U9" s="119"/>
      <c r="V9" s="119"/>
      <c r="W9" s="119"/>
      <c r="X9" s="119"/>
      <c r="Y9" s="119"/>
      <c r="Z9" s="119"/>
      <c r="AA9" s="119"/>
      <c r="AB9" s="119"/>
      <c r="AC9" s="119"/>
      <c r="AD9" s="120"/>
    </row>
    <row r="10" spans="1:31" x14ac:dyDescent="0.25">
      <c r="A10" s="15"/>
      <c r="B10" s="16"/>
      <c r="C10" s="16"/>
      <c r="D10" s="16"/>
      <c r="E10" s="16"/>
      <c r="F10" s="16"/>
      <c r="G10" s="16"/>
      <c r="H10" s="16"/>
      <c r="I10" s="16"/>
      <c r="J10" s="16"/>
      <c r="K10" s="16"/>
      <c r="L10" s="16"/>
      <c r="M10" s="16"/>
      <c r="N10" s="16"/>
      <c r="O10" s="16"/>
      <c r="P10" s="119"/>
      <c r="Q10" s="119"/>
      <c r="R10" s="119"/>
      <c r="S10" s="119"/>
      <c r="T10" s="119"/>
      <c r="U10" s="119"/>
      <c r="V10" s="119"/>
      <c r="W10" s="119"/>
      <c r="X10" s="119"/>
      <c r="Y10" s="119"/>
      <c r="Z10" s="119"/>
      <c r="AA10" s="119"/>
      <c r="AB10" s="119"/>
      <c r="AC10" s="119"/>
      <c r="AD10" s="120"/>
    </row>
    <row r="11" spans="1:31" ht="13.5" customHeight="1" x14ac:dyDescent="0.25">
      <c r="A11" s="15"/>
      <c r="B11" s="16"/>
      <c r="C11" s="16"/>
      <c r="D11" s="16"/>
      <c r="E11" s="16"/>
      <c r="F11" s="16"/>
      <c r="G11" s="16"/>
      <c r="H11" s="16"/>
      <c r="I11" s="16"/>
      <c r="J11" s="16"/>
      <c r="K11" s="16"/>
      <c r="L11" s="16"/>
      <c r="M11" s="16"/>
      <c r="N11" s="16"/>
      <c r="O11" s="16"/>
      <c r="P11" s="87" t="s">
        <v>2</v>
      </c>
      <c r="Q11" s="87"/>
      <c r="R11" s="87"/>
      <c r="S11" s="87"/>
      <c r="T11" s="87"/>
      <c r="U11" s="87"/>
      <c r="V11" s="134"/>
      <c r="W11" s="134"/>
      <c r="X11" s="134"/>
      <c r="Y11" s="134"/>
      <c r="Z11" s="134"/>
      <c r="AA11" s="134"/>
      <c r="AB11" s="134"/>
      <c r="AC11" s="134"/>
      <c r="AD11" s="59" t="s">
        <v>3</v>
      </c>
    </row>
    <row r="12" spans="1:31" ht="8.25" customHeight="1" x14ac:dyDescent="0.25">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7"/>
    </row>
    <row r="13" spans="1:31" x14ac:dyDescent="0.25">
      <c r="A13" s="15"/>
      <c r="B13" s="16" t="s">
        <v>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1" ht="8.25" customHeight="1" x14ac:dyDescent="0.25">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1"/>
    </row>
    <row r="15" spans="1:31" ht="18.75" customHeight="1" x14ac:dyDescent="0.15">
      <c r="A15" s="62" t="s">
        <v>5</v>
      </c>
      <c r="B15" s="63"/>
      <c r="C15" s="63"/>
      <c r="D15" s="63"/>
      <c r="E15" s="63"/>
      <c r="F15" s="6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2"/>
    </row>
    <row r="16" spans="1:31" ht="18.75" customHeight="1" x14ac:dyDescent="0.25">
      <c r="A16" s="65" t="s">
        <v>6</v>
      </c>
      <c r="B16" s="66"/>
      <c r="C16" s="66"/>
      <c r="D16" s="66"/>
      <c r="E16" s="66"/>
      <c r="F16" s="67"/>
      <c r="G16" s="153"/>
      <c r="H16" s="154"/>
      <c r="I16" s="154"/>
      <c r="J16" s="154"/>
      <c r="K16" s="154"/>
      <c r="L16" s="154"/>
      <c r="M16" s="154"/>
      <c r="N16" s="154"/>
      <c r="O16" s="154"/>
      <c r="P16" s="154"/>
      <c r="Q16" s="154"/>
      <c r="R16" s="154"/>
      <c r="S16" s="154"/>
      <c r="T16" s="154"/>
      <c r="U16" s="154"/>
      <c r="V16" s="154"/>
      <c r="W16" s="154"/>
      <c r="X16" s="154"/>
      <c r="Y16" s="154"/>
      <c r="Z16" s="154"/>
      <c r="AA16" s="154"/>
      <c r="AB16" s="154"/>
      <c r="AC16" s="154"/>
      <c r="AD16" s="155"/>
    </row>
    <row r="17" spans="1:40" ht="18.75" customHeight="1" x14ac:dyDescent="0.25">
      <c r="A17" s="138" t="s">
        <v>7</v>
      </c>
      <c r="B17" s="139"/>
      <c r="C17" s="139"/>
      <c r="D17" s="139"/>
      <c r="E17" s="139"/>
      <c r="F17" s="140"/>
      <c r="G17" s="22"/>
      <c r="H17" s="71" t="s">
        <v>27</v>
      </c>
      <c r="I17" s="71"/>
      <c r="J17" s="121"/>
      <c r="K17" s="121"/>
      <c r="L17" s="23" t="s">
        <v>28</v>
      </c>
      <c r="M17" s="121"/>
      <c r="N17" s="121"/>
      <c r="O17" s="23" t="s">
        <v>29</v>
      </c>
      <c r="P17" s="121"/>
      <c r="Q17" s="121"/>
      <c r="R17" s="23" t="s">
        <v>30</v>
      </c>
      <c r="S17" s="23"/>
      <c r="T17" s="129" t="s">
        <v>55</v>
      </c>
      <c r="U17" s="129"/>
      <c r="V17" s="121"/>
      <c r="W17" s="121"/>
      <c r="X17" s="23" t="s">
        <v>31</v>
      </c>
      <c r="Y17" s="124"/>
      <c r="Z17" s="124"/>
      <c r="AA17" s="127" t="s">
        <v>32</v>
      </c>
      <c r="AB17" s="127"/>
      <c r="AC17" s="127"/>
      <c r="AD17" s="128"/>
      <c r="AF17" s="24">
        <f>DATE(J17+2018,M17,P17)</f>
        <v>43069</v>
      </c>
      <c r="AG17" s="25">
        <f>IF(T17="午後",V17+12,V17)</f>
        <v>0</v>
      </c>
      <c r="AH17" s="26">
        <f>Y17</f>
        <v>0</v>
      </c>
      <c r="AI17" s="27">
        <f>TIME(AG17,AH17,0)</f>
        <v>0</v>
      </c>
      <c r="AJ17" s="26">
        <f>AF18-AF17</f>
        <v>0</v>
      </c>
    </row>
    <row r="18" spans="1:40" ht="18.75" customHeight="1" x14ac:dyDescent="0.25">
      <c r="A18" s="156"/>
      <c r="B18" s="157"/>
      <c r="C18" s="157"/>
      <c r="D18" s="157"/>
      <c r="E18" s="157"/>
      <c r="F18" s="158"/>
      <c r="G18" s="28"/>
      <c r="H18" s="72" t="s">
        <v>27</v>
      </c>
      <c r="I18" s="72"/>
      <c r="J18" s="118"/>
      <c r="K18" s="118"/>
      <c r="L18" s="29" t="s">
        <v>28</v>
      </c>
      <c r="M18" s="118"/>
      <c r="N18" s="118"/>
      <c r="O18" s="29" t="s">
        <v>29</v>
      </c>
      <c r="P18" s="118"/>
      <c r="Q18" s="118"/>
      <c r="R18" s="29" t="s">
        <v>30</v>
      </c>
      <c r="S18" s="29"/>
      <c r="T18" s="123" t="s">
        <v>55</v>
      </c>
      <c r="U18" s="123"/>
      <c r="V18" s="118"/>
      <c r="W18" s="118"/>
      <c r="X18" s="29" t="s">
        <v>31</v>
      </c>
      <c r="Y18" s="122"/>
      <c r="Z18" s="122"/>
      <c r="AA18" s="125" t="s">
        <v>33</v>
      </c>
      <c r="AB18" s="125"/>
      <c r="AC18" s="125"/>
      <c r="AD18" s="126"/>
      <c r="AF18" s="24">
        <f>DATE(J18+2018,M18,P18)</f>
        <v>43069</v>
      </c>
      <c r="AG18" s="25">
        <f>IF(T18="午後",V18+12,V18)</f>
        <v>0</v>
      </c>
      <c r="AH18" s="26">
        <f>Y18</f>
        <v>0</v>
      </c>
      <c r="AI18" s="27">
        <f>TIME(AG18,AH18,0)</f>
        <v>0</v>
      </c>
      <c r="AJ18" s="30">
        <f>IF(AJ17=0,AI18-AI17,IF(AJ17=1,(TIME(21,30,0)-AI17)+(AI18-TIME(8,30,0)),(TIME(21,30,0)-AI17)+(AI18-TIME(8,30,0))+TIME(13,0,0)*((AJ17)-1)))</f>
        <v>0</v>
      </c>
      <c r="AK18" s="26">
        <f>ROUNDUP(AJ18/"1:0:0",0)</f>
        <v>0</v>
      </c>
    </row>
    <row r="19" spans="1:40" ht="18.75" customHeight="1" x14ac:dyDescent="0.25">
      <c r="A19" s="68" t="s">
        <v>8</v>
      </c>
      <c r="B19" s="69"/>
      <c r="C19" s="69"/>
      <c r="D19" s="69"/>
      <c r="E19" s="69"/>
      <c r="F19" s="70"/>
      <c r="G19" s="15"/>
      <c r="H19" s="16"/>
      <c r="I19" s="16" t="s">
        <v>16</v>
      </c>
      <c r="J19" s="16"/>
      <c r="K19" s="16"/>
      <c r="L19" s="16"/>
      <c r="M19" s="16"/>
      <c r="N19" s="16"/>
      <c r="O19" s="16" t="s">
        <v>19</v>
      </c>
      <c r="P19" s="16"/>
      <c r="Q19" s="110" t="s">
        <v>20</v>
      </c>
      <c r="R19" s="110"/>
      <c r="S19" s="16" t="s">
        <v>21</v>
      </c>
      <c r="T19" s="16"/>
      <c r="U19" s="110" t="s">
        <v>22</v>
      </c>
      <c r="V19" s="110"/>
      <c r="W19" s="16" t="s">
        <v>21</v>
      </c>
      <c r="X19" s="16"/>
      <c r="Y19" s="110" t="s">
        <v>23</v>
      </c>
      <c r="Z19" s="110"/>
      <c r="AA19" s="16" t="s">
        <v>3</v>
      </c>
      <c r="AB19" s="16"/>
      <c r="AC19" s="16"/>
      <c r="AD19" s="17"/>
      <c r="AF19" s="25" t="b">
        <v>0</v>
      </c>
      <c r="AG19" s="25" t="b">
        <v>0</v>
      </c>
      <c r="AH19" s="25" t="b">
        <v>0</v>
      </c>
      <c r="AI19" s="25" t="b">
        <v>0</v>
      </c>
    </row>
    <row r="20" spans="1:40" ht="18.75" customHeight="1" x14ac:dyDescent="0.25">
      <c r="A20" s="68"/>
      <c r="B20" s="69"/>
      <c r="C20" s="69"/>
      <c r="D20" s="69"/>
      <c r="E20" s="69"/>
      <c r="F20" s="70"/>
      <c r="G20" s="15"/>
      <c r="H20" s="16"/>
      <c r="I20" s="16"/>
      <c r="J20" s="16"/>
      <c r="K20" s="16"/>
      <c r="L20" s="16"/>
      <c r="M20" s="16"/>
      <c r="N20" s="16"/>
      <c r="O20" s="16" t="s">
        <v>19</v>
      </c>
      <c r="P20" s="16"/>
      <c r="Q20" s="110" t="s">
        <v>82</v>
      </c>
      <c r="R20" s="110"/>
      <c r="S20" s="16" t="s">
        <v>21</v>
      </c>
      <c r="T20" s="16"/>
      <c r="U20" s="110" t="s">
        <v>83</v>
      </c>
      <c r="V20" s="110"/>
      <c r="W20" s="110"/>
      <c r="X20" s="110"/>
      <c r="Y20" s="16" t="s">
        <v>3</v>
      </c>
      <c r="Z20" s="16"/>
      <c r="AA20" s="16"/>
      <c r="AB20" s="16"/>
      <c r="AC20" s="16"/>
      <c r="AD20" s="17"/>
      <c r="AF20" s="25" t="b">
        <v>0</v>
      </c>
      <c r="AG20" s="25" t="b">
        <v>0</v>
      </c>
    </row>
    <row r="21" spans="1:40" ht="18.75" customHeight="1" x14ac:dyDescent="0.25">
      <c r="A21" s="68"/>
      <c r="B21" s="69"/>
      <c r="C21" s="69"/>
      <c r="D21" s="69"/>
      <c r="E21" s="69"/>
      <c r="F21" s="70"/>
      <c r="G21" s="15"/>
      <c r="H21" s="16"/>
      <c r="I21" s="16" t="s">
        <v>17</v>
      </c>
      <c r="J21" s="16"/>
      <c r="K21" s="16"/>
      <c r="L21" s="16"/>
      <c r="M21" s="16"/>
      <c r="N21" s="16"/>
      <c r="O21" s="16" t="s">
        <v>19</v>
      </c>
      <c r="P21" s="16"/>
      <c r="Q21" s="110" t="s">
        <v>20</v>
      </c>
      <c r="R21" s="110"/>
      <c r="S21" s="16" t="s">
        <v>21</v>
      </c>
      <c r="T21" s="16"/>
      <c r="U21" s="110" t="s">
        <v>24</v>
      </c>
      <c r="V21" s="110"/>
      <c r="W21" s="16" t="s">
        <v>3</v>
      </c>
      <c r="X21" s="16"/>
      <c r="Y21" s="18"/>
      <c r="Z21" s="18"/>
      <c r="AB21" s="16"/>
      <c r="AC21" s="16"/>
      <c r="AD21" s="17"/>
      <c r="AF21" s="13" t="b">
        <v>1</v>
      </c>
      <c r="AH21" s="13" t="b">
        <v>0</v>
      </c>
    </row>
    <row r="22" spans="1:40" ht="18.75" customHeight="1" x14ac:dyDescent="0.25">
      <c r="A22" s="68"/>
      <c r="B22" s="69"/>
      <c r="C22" s="69"/>
      <c r="D22" s="69"/>
      <c r="E22" s="69"/>
      <c r="F22" s="70"/>
      <c r="G22" s="15"/>
      <c r="H22" s="16"/>
      <c r="I22" s="16" t="s">
        <v>18</v>
      </c>
      <c r="J22" s="16"/>
      <c r="K22" s="16"/>
      <c r="L22" s="16"/>
      <c r="M22" s="16"/>
      <c r="N22" s="16" t="s">
        <v>25</v>
      </c>
      <c r="O22" s="16"/>
      <c r="P22" s="16"/>
      <c r="Q22" s="16" t="s">
        <v>19</v>
      </c>
      <c r="R22" s="16"/>
      <c r="S22" s="31">
        <v>1</v>
      </c>
      <c r="T22" s="32"/>
      <c r="U22" s="31">
        <v>2</v>
      </c>
      <c r="V22" s="32"/>
      <c r="W22" s="31">
        <v>3</v>
      </c>
      <c r="X22" s="32"/>
      <c r="Y22" s="31">
        <v>4</v>
      </c>
      <c r="Z22" s="16" t="s">
        <v>3</v>
      </c>
      <c r="AA22" s="16"/>
      <c r="AB22" s="16" t="s">
        <v>26</v>
      </c>
      <c r="AC22" s="16"/>
      <c r="AD22" s="17"/>
      <c r="AF22" s="25" t="b">
        <v>0</v>
      </c>
      <c r="AG22" s="25" t="b">
        <v>0</v>
      </c>
      <c r="AH22" s="25" t="b">
        <v>0</v>
      </c>
      <c r="AI22" s="25" t="b">
        <v>0</v>
      </c>
      <c r="AJ22" s="25" t="b">
        <v>0</v>
      </c>
      <c r="AK22" s="25" t="b">
        <v>0</v>
      </c>
      <c r="AL22" s="25" t="b">
        <v>0</v>
      </c>
    </row>
    <row r="23" spans="1:40" ht="30" customHeight="1" x14ac:dyDescent="0.25">
      <c r="A23" s="88" t="s">
        <v>9</v>
      </c>
      <c r="B23" s="89"/>
      <c r="C23" s="89"/>
      <c r="D23" s="89"/>
      <c r="E23" s="89"/>
      <c r="F23" s="90"/>
      <c r="G23" s="136"/>
      <c r="H23" s="137"/>
      <c r="I23" s="137"/>
      <c r="J23" s="137"/>
      <c r="K23" s="137"/>
      <c r="L23" s="137"/>
      <c r="M23" s="137"/>
      <c r="N23" s="137"/>
      <c r="O23" s="137"/>
      <c r="P23" s="137"/>
      <c r="Q23" s="137"/>
      <c r="R23" s="137"/>
      <c r="S23" s="137"/>
      <c r="T23" s="33" t="s">
        <v>52</v>
      </c>
      <c r="U23" s="33"/>
      <c r="V23" s="33"/>
      <c r="W23" s="33"/>
      <c r="X23" s="33"/>
      <c r="Y23" s="33"/>
      <c r="Z23" s="33"/>
      <c r="AA23" s="33"/>
      <c r="AB23" s="33"/>
      <c r="AC23" s="33"/>
      <c r="AD23" s="34"/>
    </row>
    <row r="24" spans="1:40" ht="18.75" customHeight="1" x14ac:dyDescent="0.25">
      <c r="A24" s="15"/>
      <c r="B24" s="16"/>
      <c r="C24" s="16"/>
      <c r="D24" s="16"/>
      <c r="E24" s="16"/>
      <c r="F24" s="17"/>
      <c r="G24" s="15"/>
      <c r="H24" s="16"/>
      <c r="I24" s="16" t="s">
        <v>34</v>
      </c>
      <c r="J24" s="16"/>
      <c r="K24" s="16"/>
      <c r="L24" s="16"/>
      <c r="M24" s="16"/>
      <c r="N24" s="16"/>
      <c r="O24" s="16"/>
      <c r="P24" s="16"/>
      <c r="Q24" s="18"/>
      <c r="R24" s="18"/>
      <c r="S24" s="16"/>
      <c r="T24" s="16"/>
      <c r="U24" s="18"/>
      <c r="V24" s="18"/>
      <c r="W24" s="16"/>
      <c r="X24" s="16"/>
      <c r="Y24" s="18"/>
      <c r="Z24" s="18"/>
      <c r="AA24" s="16"/>
      <c r="AB24" s="16"/>
      <c r="AC24" s="16"/>
      <c r="AD24" s="17"/>
      <c r="AG24" s="13" t="s">
        <v>86</v>
      </c>
      <c r="AH24" s="13" t="s">
        <v>87</v>
      </c>
      <c r="AJ24" s="13" t="s">
        <v>90</v>
      </c>
      <c r="AK24" s="13" t="s">
        <v>91</v>
      </c>
      <c r="AL24" s="13" t="s">
        <v>92</v>
      </c>
    </row>
    <row r="25" spans="1:40" ht="18.75" customHeight="1" x14ac:dyDescent="0.25">
      <c r="A25" s="15"/>
      <c r="B25" s="16"/>
      <c r="C25" s="16"/>
      <c r="D25" s="16"/>
      <c r="E25" s="16"/>
      <c r="F25" s="17"/>
      <c r="G25" s="15"/>
      <c r="H25" s="16"/>
      <c r="I25" s="16" t="s">
        <v>35</v>
      </c>
      <c r="J25" s="16"/>
      <c r="K25" s="16"/>
      <c r="L25" s="16"/>
      <c r="M25" s="16"/>
      <c r="N25" s="16"/>
      <c r="O25" s="16"/>
      <c r="P25" s="16"/>
      <c r="Q25" s="18"/>
      <c r="R25" s="18"/>
      <c r="S25" s="16"/>
      <c r="T25" s="16"/>
      <c r="U25" s="18"/>
      <c r="V25" s="18"/>
      <c r="W25" s="16"/>
      <c r="X25" s="16"/>
      <c r="Y25" s="16"/>
      <c r="Z25" s="16"/>
      <c r="AA25" s="16"/>
      <c r="AB25" s="16"/>
      <c r="AC25" s="16"/>
      <c r="AD25" s="17"/>
      <c r="AF25" s="13" t="s">
        <v>84</v>
      </c>
      <c r="AG25" s="35">
        <v>1650</v>
      </c>
      <c r="AH25" s="35">
        <v>820</v>
      </c>
      <c r="AI25" s="13" t="s">
        <v>95</v>
      </c>
      <c r="AJ25" s="25">
        <v>240</v>
      </c>
      <c r="AK25" s="25">
        <v>240</v>
      </c>
      <c r="AL25" s="25">
        <v>120</v>
      </c>
    </row>
    <row r="26" spans="1:40" ht="18.75" customHeight="1" x14ac:dyDescent="0.25">
      <c r="A26" s="15"/>
      <c r="B26" s="16"/>
      <c r="C26" s="16"/>
      <c r="D26" s="16"/>
      <c r="E26" s="16"/>
      <c r="F26" s="17"/>
      <c r="G26" s="15"/>
      <c r="H26" s="16"/>
      <c r="I26" s="16" t="s">
        <v>36</v>
      </c>
      <c r="J26" s="16"/>
      <c r="K26" s="16"/>
      <c r="L26" s="16"/>
      <c r="M26" s="16"/>
      <c r="N26" s="16"/>
      <c r="O26" s="16"/>
      <c r="P26" s="16"/>
      <c r="Q26" s="16"/>
      <c r="R26" s="36"/>
      <c r="S26" s="18"/>
      <c r="T26" s="36"/>
      <c r="U26" s="18"/>
      <c r="V26" s="36"/>
      <c r="W26" s="18"/>
      <c r="X26" s="36"/>
      <c r="Y26" s="16"/>
      <c r="Z26" s="16"/>
      <c r="AA26" s="16"/>
      <c r="AB26" s="16"/>
      <c r="AC26" s="16"/>
      <c r="AD26" s="17"/>
      <c r="AF26" s="13" t="s">
        <v>85</v>
      </c>
      <c r="AG26" s="35">
        <v>550</v>
      </c>
      <c r="AH26" s="35">
        <v>270</v>
      </c>
      <c r="AI26" s="13" t="s">
        <v>96</v>
      </c>
      <c r="AJ26" s="25">
        <v>160</v>
      </c>
      <c r="AK26" s="25">
        <v>160</v>
      </c>
      <c r="AL26" s="25">
        <v>80</v>
      </c>
    </row>
    <row r="27" spans="1:40" ht="18.75" customHeight="1" x14ac:dyDescent="0.25">
      <c r="A27" s="15"/>
      <c r="B27" s="16"/>
      <c r="C27" s="16"/>
      <c r="D27" s="16"/>
      <c r="E27" s="16"/>
      <c r="F27" s="17"/>
      <c r="G27" s="15"/>
      <c r="H27" s="16"/>
      <c r="I27" s="16" t="s">
        <v>37</v>
      </c>
      <c r="J27" s="16"/>
      <c r="K27" s="16"/>
      <c r="L27" s="16"/>
      <c r="M27" s="16"/>
      <c r="N27" s="16"/>
      <c r="O27" s="16"/>
      <c r="P27" s="16"/>
      <c r="Q27" s="16"/>
      <c r="R27" s="16"/>
      <c r="S27" s="16"/>
      <c r="T27" s="16"/>
      <c r="U27" s="16"/>
      <c r="V27" s="16"/>
      <c r="W27" s="16"/>
      <c r="X27" s="16"/>
      <c r="Y27" s="16"/>
      <c r="Z27" s="16"/>
      <c r="AA27" s="16"/>
      <c r="AB27" s="16"/>
      <c r="AC27" s="16"/>
      <c r="AD27" s="17"/>
      <c r="AJ27" s="13" t="s">
        <v>104</v>
      </c>
      <c r="AK27" s="13" t="s">
        <v>105</v>
      </c>
      <c r="AL27" s="13" t="s">
        <v>106</v>
      </c>
    </row>
    <row r="28" spans="1:40" ht="18.75" customHeight="1" x14ac:dyDescent="0.15">
      <c r="A28" s="115" t="s">
        <v>10</v>
      </c>
      <c r="B28" s="116"/>
      <c r="C28" s="116"/>
      <c r="D28" s="116"/>
      <c r="E28" s="116"/>
      <c r="F28" s="117"/>
      <c r="G28" s="15"/>
      <c r="H28" s="16"/>
      <c r="I28" s="16" t="s">
        <v>38</v>
      </c>
      <c r="J28" s="16"/>
      <c r="K28" s="16"/>
      <c r="L28" s="16"/>
      <c r="M28" s="16"/>
      <c r="N28" s="16"/>
      <c r="O28" s="16"/>
      <c r="P28" s="16" t="s">
        <v>43</v>
      </c>
      <c r="Q28" s="16"/>
      <c r="R28" s="16"/>
      <c r="S28" s="16" t="s">
        <v>19</v>
      </c>
      <c r="T28" s="135"/>
      <c r="U28" s="135"/>
      <c r="V28" s="16" t="s">
        <v>44</v>
      </c>
      <c r="W28" s="16" t="s">
        <v>3</v>
      </c>
      <c r="X28" s="16"/>
      <c r="Y28" s="16"/>
      <c r="Z28" s="16"/>
      <c r="AA28" s="16"/>
      <c r="AB28" s="16"/>
      <c r="AC28" s="16"/>
      <c r="AD28" s="17"/>
      <c r="AF28" s="25" t="b">
        <v>0</v>
      </c>
      <c r="AJ28" s="25">
        <v>300</v>
      </c>
      <c r="AK28" s="25">
        <v>200</v>
      </c>
      <c r="AL28" s="25">
        <v>50</v>
      </c>
    </row>
    <row r="29" spans="1:40" ht="18.75" customHeight="1" x14ac:dyDescent="0.25">
      <c r="A29" s="68" t="s">
        <v>11</v>
      </c>
      <c r="B29" s="69"/>
      <c r="C29" s="69"/>
      <c r="D29" s="69"/>
      <c r="E29" s="69"/>
      <c r="F29" s="70"/>
      <c r="G29" s="15"/>
      <c r="H29" s="16"/>
      <c r="I29" s="16" t="s">
        <v>39</v>
      </c>
      <c r="J29" s="16"/>
      <c r="K29" s="16"/>
      <c r="L29" s="16"/>
      <c r="M29" s="16" t="s">
        <v>19</v>
      </c>
      <c r="N29" s="135"/>
      <c r="O29" s="135"/>
      <c r="P29" s="16" t="s">
        <v>41</v>
      </c>
      <c r="Q29" s="16" t="s">
        <v>3</v>
      </c>
      <c r="R29" s="16"/>
      <c r="S29" s="16"/>
      <c r="T29" s="16" t="s">
        <v>42</v>
      </c>
      <c r="U29" s="16"/>
      <c r="V29" s="16"/>
      <c r="W29" s="16"/>
      <c r="X29" s="16" t="s">
        <v>19</v>
      </c>
      <c r="Y29" s="135"/>
      <c r="Z29" s="135"/>
      <c r="AA29" s="16" t="s">
        <v>41</v>
      </c>
      <c r="AB29" s="16" t="s">
        <v>3</v>
      </c>
      <c r="AC29" s="16"/>
      <c r="AD29" s="17"/>
      <c r="AF29" s="25" t="b">
        <v>0</v>
      </c>
      <c r="AG29" s="25" t="b">
        <v>0</v>
      </c>
    </row>
    <row r="30" spans="1:40" ht="18.75" customHeight="1" x14ac:dyDescent="0.25">
      <c r="A30" s="112" t="s">
        <v>12</v>
      </c>
      <c r="B30" s="113"/>
      <c r="C30" s="113"/>
      <c r="D30" s="113"/>
      <c r="E30" s="113"/>
      <c r="F30" s="114"/>
      <c r="G30" s="15"/>
      <c r="H30" s="16"/>
      <c r="I30" s="16" t="s">
        <v>40</v>
      </c>
      <c r="J30" s="16"/>
      <c r="K30" s="16"/>
      <c r="L30" s="16"/>
      <c r="M30" s="16"/>
      <c r="N30" s="16"/>
      <c r="O30" s="16" t="s">
        <v>45</v>
      </c>
      <c r="P30" s="16"/>
      <c r="Q30" s="16"/>
      <c r="R30" s="16"/>
      <c r="S30" s="16"/>
      <c r="T30" s="16"/>
      <c r="U30" s="16"/>
      <c r="V30" s="16"/>
      <c r="W30" s="16"/>
      <c r="X30" s="16" t="s">
        <v>46</v>
      </c>
      <c r="Y30" s="16"/>
      <c r="Z30" s="16"/>
      <c r="AA30" s="16"/>
      <c r="AB30" s="16"/>
      <c r="AC30" s="16"/>
      <c r="AD30" s="17"/>
    </row>
    <row r="31" spans="1:40" ht="18.75" customHeight="1" x14ac:dyDescent="0.25">
      <c r="A31" s="15"/>
      <c r="B31" s="16"/>
      <c r="C31" s="16"/>
      <c r="D31" s="16"/>
      <c r="E31" s="16"/>
      <c r="F31" s="17"/>
      <c r="G31" s="10"/>
      <c r="H31" s="11" t="s">
        <v>47</v>
      </c>
      <c r="I31" s="11"/>
      <c r="J31" s="11"/>
      <c r="K31" s="11"/>
      <c r="L31" s="11"/>
      <c r="M31" s="11"/>
      <c r="N31" s="11"/>
      <c r="O31" s="11"/>
      <c r="P31" s="11"/>
      <c r="Q31" s="11"/>
      <c r="R31" s="11"/>
      <c r="S31" s="11"/>
      <c r="T31" s="11"/>
      <c r="U31" s="11"/>
      <c r="V31" s="11"/>
      <c r="W31" s="11"/>
      <c r="X31" s="11"/>
      <c r="Y31" s="11"/>
      <c r="Z31" s="11"/>
      <c r="AA31" s="11"/>
      <c r="AB31" s="11"/>
      <c r="AC31" s="11"/>
      <c r="AD31" s="12"/>
    </row>
    <row r="32" spans="1:40" ht="18.75" customHeight="1" x14ac:dyDescent="0.25">
      <c r="A32" s="15"/>
      <c r="B32" s="16"/>
      <c r="C32" s="16"/>
      <c r="D32" s="16"/>
      <c r="E32" s="16"/>
      <c r="F32" s="17"/>
      <c r="G32" s="15"/>
      <c r="H32" s="16"/>
      <c r="I32" s="16" t="s">
        <v>18</v>
      </c>
      <c r="J32" s="16"/>
      <c r="K32" s="16"/>
      <c r="L32" s="16"/>
      <c r="M32" s="16"/>
      <c r="N32" s="16" t="s">
        <v>25</v>
      </c>
      <c r="O32" s="16"/>
      <c r="P32" s="16"/>
      <c r="Q32" s="16" t="s">
        <v>19</v>
      </c>
      <c r="R32" s="16"/>
      <c r="S32" s="31">
        <v>1</v>
      </c>
      <c r="T32" s="32"/>
      <c r="U32" s="31">
        <v>2</v>
      </c>
      <c r="V32" s="32"/>
      <c r="W32" s="31">
        <v>3</v>
      </c>
      <c r="X32" s="32"/>
      <c r="Y32" s="31">
        <v>4</v>
      </c>
      <c r="Z32" s="16" t="s">
        <v>3</v>
      </c>
      <c r="AA32" s="16"/>
      <c r="AB32" s="16" t="s">
        <v>26</v>
      </c>
      <c r="AC32" s="16"/>
      <c r="AD32" s="17"/>
      <c r="AF32" s="25" t="b">
        <v>0</v>
      </c>
      <c r="AG32" s="25" t="b">
        <v>0</v>
      </c>
      <c r="AH32" s="25" t="b">
        <v>0</v>
      </c>
      <c r="AI32" s="25" t="b">
        <v>0</v>
      </c>
      <c r="AJ32" s="25" t="b">
        <v>0</v>
      </c>
      <c r="AK32" s="25" t="b">
        <v>0</v>
      </c>
      <c r="AL32" s="25" t="b">
        <v>0</v>
      </c>
      <c r="AN32" s="37" t="str">
        <f>IF($N$67&lt;0,"エラー「更衣室≧冷暖房（更衣室）となるようにチェックしてください」","")</f>
        <v/>
      </c>
    </row>
    <row r="33" spans="1:38" ht="18.75" customHeight="1" x14ac:dyDescent="0.25">
      <c r="A33" s="15"/>
      <c r="B33" s="16"/>
      <c r="C33" s="16"/>
      <c r="D33" s="16"/>
      <c r="E33" s="16"/>
      <c r="F33" s="17"/>
      <c r="G33" s="10"/>
      <c r="H33" s="11" t="s">
        <v>115</v>
      </c>
      <c r="I33" s="11"/>
      <c r="J33" s="11"/>
      <c r="K33" s="11"/>
      <c r="L33" s="11"/>
      <c r="M33" s="11"/>
      <c r="N33" s="11"/>
      <c r="O33" s="11"/>
      <c r="P33" s="11"/>
      <c r="Q33" s="11"/>
      <c r="R33" s="11"/>
      <c r="S33" s="11"/>
      <c r="T33" s="11"/>
      <c r="U33" s="11"/>
      <c r="V33" s="11"/>
      <c r="W33" s="11"/>
      <c r="X33" s="11"/>
      <c r="Y33" s="11"/>
      <c r="Z33" s="11"/>
      <c r="AA33" s="11"/>
      <c r="AB33" s="11"/>
      <c r="AC33" s="11"/>
      <c r="AD33" s="12"/>
    </row>
    <row r="34" spans="1:38" ht="18.75" customHeight="1" x14ac:dyDescent="0.25">
      <c r="A34" s="19"/>
      <c r="B34" s="20"/>
      <c r="C34" s="20"/>
      <c r="D34" s="20"/>
      <c r="E34" s="20"/>
      <c r="F34" s="21"/>
      <c r="G34" s="15"/>
      <c r="H34" s="16"/>
      <c r="I34" s="16" t="s">
        <v>97</v>
      </c>
      <c r="J34" s="20"/>
      <c r="K34" s="20" t="s">
        <v>21</v>
      </c>
      <c r="L34" s="20"/>
      <c r="M34" s="20" t="s">
        <v>48</v>
      </c>
      <c r="N34" s="20"/>
      <c r="O34" s="20" t="s">
        <v>19</v>
      </c>
      <c r="P34" s="118"/>
      <c r="Q34" s="118"/>
      <c r="R34" s="20" t="s">
        <v>49</v>
      </c>
      <c r="S34" s="20"/>
      <c r="T34" s="122"/>
      <c r="U34" s="122"/>
      <c r="V34" s="20" t="s">
        <v>50</v>
      </c>
      <c r="W34" s="20" t="s">
        <v>3</v>
      </c>
      <c r="X34" s="20" t="s">
        <v>51</v>
      </c>
      <c r="Y34" s="20"/>
      <c r="Z34" s="20"/>
      <c r="AA34" s="20"/>
      <c r="AB34" s="20"/>
      <c r="AC34" s="20"/>
      <c r="AD34" s="21"/>
      <c r="AF34" s="25" t="b">
        <v>0</v>
      </c>
      <c r="AG34" s="25" t="b">
        <v>0</v>
      </c>
      <c r="AI34" s="26">
        <f>IF(T34=0,P34*2,P34*2+1)</f>
        <v>0</v>
      </c>
    </row>
    <row r="35" spans="1:38" ht="30" customHeight="1" x14ac:dyDescent="0.25">
      <c r="A35" s="138" t="s">
        <v>13</v>
      </c>
      <c r="B35" s="139"/>
      <c r="C35" s="139"/>
      <c r="D35" s="139"/>
      <c r="E35" s="139"/>
      <c r="F35" s="140"/>
      <c r="G35" s="147" t="s">
        <v>53</v>
      </c>
      <c r="H35" s="148"/>
      <c r="I35" s="149"/>
      <c r="J35" s="91"/>
      <c r="K35" s="92"/>
      <c r="L35" s="92"/>
      <c r="M35" s="92"/>
      <c r="N35" s="92"/>
      <c r="O35" s="92"/>
      <c r="P35" s="92"/>
      <c r="Q35" s="92"/>
      <c r="R35" s="92"/>
      <c r="S35" s="92"/>
      <c r="T35" s="92"/>
      <c r="U35" s="92"/>
      <c r="V35" s="92"/>
      <c r="W35" s="92"/>
      <c r="X35" s="92"/>
      <c r="Y35" s="92"/>
      <c r="Z35" s="92"/>
      <c r="AA35" s="92"/>
      <c r="AB35" s="92"/>
      <c r="AC35" s="92"/>
      <c r="AD35" s="93"/>
      <c r="AI35" s="13" t="s">
        <v>97</v>
      </c>
      <c r="AJ35" s="35">
        <v>1400</v>
      </c>
      <c r="AK35" s="13" t="s">
        <v>98</v>
      </c>
      <c r="AL35" s="35">
        <v>700</v>
      </c>
    </row>
    <row r="36" spans="1:38" ht="30" customHeight="1" thickBot="1" x14ac:dyDescent="0.3">
      <c r="A36" s="141"/>
      <c r="B36" s="142"/>
      <c r="C36" s="142"/>
      <c r="D36" s="142"/>
      <c r="E36" s="142"/>
      <c r="F36" s="143"/>
      <c r="G36" s="144" t="s">
        <v>54</v>
      </c>
      <c r="H36" s="145"/>
      <c r="I36" s="146"/>
      <c r="J36" s="133"/>
      <c r="K36" s="132"/>
      <c r="L36" s="132"/>
      <c r="M36" s="132"/>
      <c r="N36" s="132"/>
      <c r="O36" s="132"/>
      <c r="P36" s="132"/>
      <c r="Q36" s="132"/>
      <c r="R36" s="38" t="s">
        <v>2</v>
      </c>
      <c r="S36" s="38"/>
      <c r="T36" s="38"/>
      <c r="U36" s="39"/>
      <c r="V36" s="132"/>
      <c r="W36" s="132"/>
      <c r="X36" s="132"/>
      <c r="Y36" s="132"/>
      <c r="Z36" s="132"/>
      <c r="AA36" s="132"/>
      <c r="AB36" s="132"/>
      <c r="AC36" s="132"/>
      <c r="AD36" s="40" t="s">
        <v>3</v>
      </c>
    </row>
    <row r="37" spans="1:38" ht="30" customHeight="1" thickTop="1" x14ac:dyDescent="0.25">
      <c r="A37" s="41" t="s">
        <v>14</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3"/>
    </row>
    <row r="38" spans="1:38" x14ac:dyDescent="0.25">
      <c r="A38" s="15"/>
      <c r="B38" s="16" t="s">
        <v>15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7"/>
    </row>
    <row r="39" spans="1:38" ht="10.5" customHeight="1" x14ac:dyDescent="0.2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7"/>
    </row>
    <row r="40" spans="1:38" x14ac:dyDescent="0.25">
      <c r="A40" s="15"/>
      <c r="B40" s="16"/>
      <c r="C40" s="110" t="s">
        <v>27</v>
      </c>
      <c r="D40" s="110"/>
      <c r="E40" s="111"/>
      <c r="F40" s="111"/>
      <c r="G40" s="18" t="s">
        <v>28</v>
      </c>
      <c r="H40" s="111"/>
      <c r="I40" s="111"/>
      <c r="J40" s="18" t="s">
        <v>29</v>
      </c>
      <c r="K40" s="111"/>
      <c r="L40" s="111"/>
      <c r="M40" s="18" t="s">
        <v>30</v>
      </c>
      <c r="N40" s="16"/>
      <c r="O40" s="16"/>
      <c r="P40" s="16"/>
      <c r="Q40" s="16"/>
      <c r="R40" s="16"/>
      <c r="S40" s="16"/>
      <c r="T40" s="16"/>
      <c r="U40" s="16"/>
      <c r="V40" s="16"/>
      <c r="W40" s="16"/>
      <c r="X40" s="16"/>
      <c r="Y40" s="16"/>
      <c r="Z40" s="16"/>
      <c r="AA40" s="16"/>
      <c r="AB40" s="16"/>
      <c r="AC40" s="16"/>
      <c r="AD40" s="17"/>
    </row>
    <row r="41" spans="1:38" ht="10.5" customHeight="1" x14ac:dyDescent="0.2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7"/>
    </row>
    <row r="42" spans="1:38" x14ac:dyDescent="0.25">
      <c r="A42" s="15"/>
      <c r="B42" s="16"/>
      <c r="C42" s="16"/>
      <c r="D42" s="16"/>
      <c r="E42" s="16"/>
      <c r="F42" s="16"/>
      <c r="G42" s="16"/>
      <c r="H42" s="16"/>
      <c r="I42" s="16"/>
      <c r="J42" s="16"/>
      <c r="K42" s="16"/>
      <c r="L42" s="16"/>
      <c r="M42" s="16"/>
      <c r="N42" s="16"/>
      <c r="O42" s="16"/>
      <c r="P42" s="16"/>
      <c r="Q42" s="16" t="s">
        <v>116</v>
      </c>
      <c r="R42" s="16"/>
      <c r="S42" s="16"/>
      <c r="T42" s="16"/>
      <c r="U42" s="69" t="s">
        <v>117</v>
      </c>
      <c r="V42" s="69"/>
      <c r="W42" s="69"/>
      <c r="X42" s="69"/>
      <c r="Y42" s="69"/>
      <c r="Z42" s="16"/>
      <c r="AA42" s="16"/>
      <c r="AB42" s="32"/>
      <c r="AC42" s="16"/>
      <c r="AD42" s="17"/>
    </row>
    <row r="43" spans="1:38" ht="10.5" customHeight="1" x14ac:dyDescent="0.25">
      <c r="A43" s="15"/>
      <c r="B43" s="16"/>
      <c r="C43" s="16"/>
      <c r="D43" s="16"/>
      <c r="E43" s="16"/>
      <c r="F43" s="16"/>
      <c r="G43" s="20"/>
      <c r="H43" s="20"/>
      <c r="I43" s="20"/>
      <c r="J43" s="20"/>
      <c r="K43" s="20"/>
      <c r="L43" s="20"/>
      <c r="M43" s="20"/>
      <c r="N43" s="20"/>
      <c r="O43" s="20"/>
      <c r="P43" s="20"/>
      <c r="Q43" s="20"/>
      <c r="R43" s="20"/>
      <c r="S43" s="20"/>
      <c r="T43" s="20"/>
      <c r="U43" s="20"/>
      <c r="V43" s="20"/>
      <c r="W43" s="20"/>
      <c r="X43" s="20"/>
      <c r="Y43" s="20"/>
      <c r="Z43" s="20"/>
      <c r="AA43" s="20"/>
      <c r="AB43" s="20"/>
      <c r="AC43" s="20"/>
      <c r="AD43" s="21"/>
    </row>
    <row r="44" spans="1:38" ht="30" customHeight="1" x14ac:dyDescent="0.25">
      <c r="A44" s="88" t="s">
        <v>56</v>
      </c>
      <c r="B44" s="89"/>
      <c r="C44" s="89"/>
      <c r="D44" s="89"/>
      <c r="E44" s="89"/>
      <c r="F44" s="90"/>
      <c r="G44" s="91"/>
      <c r="H44" s="92"/>
      <c r="I44" s="92"/>
      <c r="J44" s="92"/>
      <c r="K44" s="92"/>
      <c r="L44" s="92"/>
      <c r="M44" s="92"/>
      <c r="N44" s="92"/>
      <c r="O44" s="92"/>
      <c r="P44" s="92"/>
      <c r="Q44" s="92"/>
      <c r="R44" s="92"/>
      <c r="S44" s="92"/>
      <c r="T44" s="92"/>
      <c r="U44" s="92"/>
      <c r="V44" s="92"/>
      <c r="W44" s="92"/>
      <c r="X44" s="92"/>
      <c r="Y44" s="92"/>
      <c r="Z44" s="92"/>
      <c r="AA44" s="92"/>
      <c r="AB44" s="92"/>
      <c r="AC44" s="92"/>
      <c r="AD44" s="93"/>
    </row>
    <row r="45" spans="1:38" ht="30" customHeight="1" x14ac:dyDescent="0.25">
      <c r="A45" s="88" t="s">
        <v>57</v>
      </c>
      <c r="B45" s="89"/>
      <c r="C45" s="89"/>
      <c r="D45" s="89"/>
      <c r="E45" s="89"/>
      <c r="F45" s="90"/>
      <c r="G45" s="108">
        <f>Y75</f>
        <v>0</v>
      </c>
      <c r="H45" s="109"/>
      <c r="I45" s="109"/>
      <c r="J45" s="109"/>
      <c r="K45" s="109"/>
      <c r="L45" s="109"/>
      <c r="M45" s="109"/>
      <c r="N45" s="109"/>
      <c r="O45" s="109"/>
      <c r="P45" s="109"/>
      <c r="Q45" s="109"/>
      <c r="R45" s="109"/>
      <c r="S45" s="109"/>
      <c r="T45" s="109"/>
      <c r="U45" s="33" t="s">
        <v>58</v>
      </c>
      <c r="V45" s="60"/>
      <c r="W45" s="60"/>
      <c r="X45" s="60"/>
      <c r="Y45" s="60"/>
      <c r="Z45" s="60"/>
      <c r="AA45" s="60"/>
      <c r="AB45" s="60"/>
      <c r="AC45" s="60"/>
      <c r="AD45" s="61"/>
    </row>
    <row r="46" spans="1:38" ht="48" customHeight="1" x14ac:dyDescent="0.25">
      <c r="A46" s="97" t="s">
        <v>60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9"/>
    </row>
    <row r="47" spans="1:38" ht="21.75" customHeight="1" x14ac:dyDescent="0.25">
      <c r="A47" s="105" t="s">
        <v>59</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7"/>
    </row>
    <row r="48" spans="1:38" ht="48" customHeight="1" x14ac:dyDescent="0.25">
      <c r="A48" s="100" t="s">
        <v>61</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2"/>
    </row>
    <row r="49" spans="1:32" ht="21.75" customHeight="1" x14ac:dyDescent="0.25">
      <c r="A49" s="105" t="s">
        <v>62</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2" ht="24" customHeight="1" x14ac:dyDescent="0.25">
      <c r="A50" s="100" t="s">
        <v>63</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4"/>
    </row>
    <row r="51" spans="1:32" ht="21.75" customHeight="1" x14ac:dyDescent="0.25">
      <c r="A51" s="105" t="s">
        <v>64</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7"/>
    </row>
    <row r="52" spans="1:32" ht="48" customHeight="1" x14ac:dyDescent="0.25">
      <c r="A52" s="100" t="s">
        <v>65</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4"/>
    </row>
    <row r="53" spans="1:32" ht="31.5" customHeight="1" x14ac:dyDescent="0.25">
      <c r="A53" s="100" t="s">
        <v>66</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2"/>
    </row>
    <row r="54" spans="1:32" ht="59.25" customHeight="1" x14ac:dyDescent="0.25">
      <c r="A54" s="100" t="s">
        <v>68</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4"/>
    </row>
    <row r="55" spans="1:32" ht="12" customHeight="1" x14ac:dyDescent="0.25">
      <c r="A55" s="94" t="s">
        <v>67</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6"/>
    </row>
    <row r="56" spans="1:32" ht="22.5" customHeight="1" x14ac:dyDescent="0.25">
      <c r="A56" s="13" t="s">
        <v>69</v>
      </c>
    </row>
    <row r="57" spans="1:32" ht="21.75" customHeight="1" x14ac:dyDescent="0.25">
      <c r="A57" s="79" t="s">
        <v>71</v>
      </c>
      <c r="B57" s="80"/>
      <c r="C57" s="80"/>
      <c r="D57" s="80"/>
      <c r="E57" s="80"/>
      <c r="F57" s="80"/>
      <c r="G57" s="80"/>
      <c r="H57" s="81"/>
      <c r="I57" s="172">
        <f>$AG$25</f>
        <v>1650</v>
      </c>
      <c r="J57" s="173"/>
      <c r="K57" s="173"/>
      <c r="L57" s="44" t="s">
        <v>77</v>
      </c>
      <c r="M57" s="44" t="s">
        <v>78</v>
      </c>
      <c r="N57" s="183" t="str">
        <f>IF(AND($AF$19=TRUE,$AG$19=TRUE,AF$20=TRUE),$AK$18,"")</f>
        <v/>
      </c>
      <c r="O57" s="183"/>
      <c r="P57" s="183"/>
      <c r="Q57" s="44" t="s">
        <v>79</v>
      </c>
      <c r="R57" s="44"/>
      <c r="S57" s="44"/>
      <c r="T57" s="44"/>
      <c r="U57" s="44"/>
      <c r="V57" s="44"/>
      <c r="W57" s="44"/>
      <c r="X57" s="45"/>
      <c r="Y57" s="174" t="str">
        <f>IF(N57="","",I57*N57)</f>
        <v/>
      </c>
      <c r="Z57" s="175"/>
      <c r="AA57" s="175"/>
      <c r="AB57" s="175"/>
      <c r="AC57" s="175"/>
      <c r="AD57" s="176"/>
    </row>
    <row r="58" spans="1:32" ht="21.75" customHeight="1" x14ac:dyDescent="0.25">
      <c r="A58" s="76" t="s">
        <v>70</v>
      </c>
      <c r="B58" s="77"/>
      <c r="C58" s="77"/>
      <c r="D58" s="77"/>
      <c r="E58" s="77"/>
      <c r="F58" s="77"/>
      <c r="G58" s="77"/>
      <c r="H58" s="78"/>
      <c r="I58" s="170">
        <f>$AH$25</f>
        <v>820</v>
      </c>
      <c r="J58" s="171"/>
      <c r="K58" s="171"/>
      <c r="L58" s="46" t="s">
        <v>77</v>
      </c>
      <c r="M58" s="46" t="s">
        <v>78</v>
      </c>
      <c r="N58" s="190" t="str">
        <f>IF(AND($AF$19=TRUE,$AG$19=TRUE,AG$20=TRUE),$AK$18,"")</f>
        <v/>
      </c>
      <c r="O58" s="190"/>
      <c r="P58" s="190"/>
      <c r="Q58" s="46" t="s">
        <v>79</v>
      </c>
      <c r="R58" s="46"/>
      <c r="S58" s="46"/>
      <c r="T58" s="46"/>
      <c r="U58" s="46"/>
      <c r="V58" s="46"/>
      <c r="W58" s="46"/>
      <c r="X58" s="47"/>
      <c r="Y58" s="180" t="str">
        <f>IF(N58="","",I58*N58)</f>
        <v/>
      </c>
      <c r="Z58" s="181"/>
      <c r="AA58" s="181"/>
      <c r="AB58" s="181"/>
      <c r="AC58" s="181"/>
      <c r="AD58" s="182"/>
    </row>
    <row r="59" spans="1:32" ht="21.75" customHeight="1" x14ac:dyDescent="0.25">
      <c r="A59" s="76" t="s">
        <v>73</v>
      </c>
      <c r="B59" s="77"/>
      <c r="C59" s="77"/>
      <c r="D59" s="77"/>
      <c r="E59" s="77"/>
      <c r="F59" s="77"/>
      <c r="G59" s="77"/>
      <c r="H59" s="78"/>
      <c r="I59" s="170">
        <f>$AG$26</f>
        <v>550</v>
      </c>
      <c r="J59" s="171"/>
      <c r="K59" s="171"/>
      <c r="L59" s="46" t="s">
        <v>77</v>
      </c>
      <c r="M59" s="46" t="s">
        <v>100</v>
      </c>
      <c r="N59" s="197" t="str">
        <f>IF(AND($AF$20=TRUE,$AH$19=TRUE),1,IF(AND($AF$20=TRUE,$AI$19=TRUE),2,""))</f>
        <v/>
      </c>
      <c r="O59" s="197"/>
      <c r="P59" s="197"/>
      <c r="Q59" s="46" t="s">
        <v>101</v>
      </c>
      <c r="R59" s="46" t="s">
        <v>78</v>
      </c>
      <c r="S59" s="190" t="str">
        <f>IF(AND($AF$19=TRUE,OR($AH$19=TRUE,$AI$19=TRUE),AF$20=TRUE),$AK$18,"")</f>
        <v/>
      </c>
      <c r="T59" s="190"/>
      <c r="U59" s="190"/>
      <c r="V59" s="46" t="s">
        <v>79</v>
      </c>
      <c r="W59" s="46"/>
      <c r="X59" s="47"/>
      <c r="Y59" s="180" t="str">
        <f>IF(OR(S59="",N59=""),"",I59*S59*N59)</f>
        <v/>
      </c>
      <c r="Z59" s="181"/>
      <c r="AA59" s="181"/>
      <c r="AB59" s="181"/>
      <c r="AC59" s="181"/>
      <c r="AD59" s="182"/>
    </row>
    <row r="60" spans="1:32" ht="21.75" customHeight="1" x14ac:dyDescent="0.25">
      <c r="A60" s="82" t="s">
        <v>72</v>
      </c>
      <c r="B60" s="83"/>
      <c r="C60" s="83"/>
      <c r="D60" s="83"/>
      <c r="E60" s="83"/>
      <c r="F60" s="83"/>
      <c r="G60" s="83"/>
      <c r="H60" s="84"/>
      <c r="I60" s="168">
        <f>$AH$26</f>
        <v>270</v>
      </c>
      <c r="J60" s="169"/>
      <c r="K60" s="169"/>
      <c r="L60" s="48" t="s">
        <v>77</v>
      </c>
      <c r="M60" s="48" t="s">
        <v>100</v>
      </c>
      <c r="N60" s="199" t="str">
        <f>IF(AND($AG$20=TRUE,$AH$19=TRUE),1,IF(AND($AG$20=TRUE,$AI$19=TRUE),2,""))</f>
        <v/>
      </c>
      <c r="O60" s="199"/>
      <c r="P60" s="199"/>
      <c r="Q60" s="48" t="s">
        <v>101</v>
      </c>
      <c r="R60" s="48" t="s">
        <v>78</v>
      </c>
      <c r="S60" s="193" t="str">
        <f>IF(AND($AF$19=TRUE,OR($AH$19=TRUE,$AI$19=TRUE),AG$20=TRUE),$AK$18,"")</f>
        <v/>
      </c>
      <c r="T60" s="193"/>
      <c r="U60" s="193"/>
      <c r="V60" s="48" t="s">
        <v>79</v>
      </c>
      <c r="W60" s="48"/>
      <c r="X60" s="49"/>
      <c r="Y60" s="177" t="str">
        <f>IF(OR(S60="",N60=""),"",I60*S60*N60)</f>
        <v/>
      </c>
      <c r="Z60" s="178"/>
      <c r="AA60" s="178"/>
      <c r="AB60" s="178"/>
      <c r="AC60" s="178"/>
      <c r="AD60" s="179"/>
    </row>
    <row r="61" spans="1:32" ht="21.75" customHeight="1" x14ac:dyDescent="0.25">
      <c r="A61" s="5" t="s">
        <v>107</v>
      </c>
      <c r="B61" s="1"/>
      <c r="C61" s="1"/>
      <c r="D61" s="1"/>
      <c r="E61" s="1"/>
      <c r="F61" s="1"/>
      <c r="G61" s="1"/>
      <c r="H61" s="1"/>
      <c r="I61" s="1"/>
      <c r="J61" s="1"/>
      <c r="K61" s="1"/>
      <c r="L61" s="1"/>
      <c r="M61" s="1"/>
      <c r="N61" s="1"/>
      <c r="O61" s="1"/>
      <c r="P61" s="1"/>
      <c r="Q61" s="1"/>
      <c r="R61" s="1"/>
      <c r="S61" s="1"/>
      <c r="T61" s="1"/>
      <c r="U61" s="1"/>
      <c r="V61" s="1"/>
      <c r="W61" s="1"/>
      <c r="X61" s="2"/>
      <c r="Y61" s="73">
        <f>SUM(Y57:AD60)</f>
        <v>0</v>
      </c>
      <c r="Z61" s="74"/>
      <c r="AA61" s="74"/>
      <c r="AB61" s="74"/>
      <c r="AC61" s="74"/>
      <c r="AD61" s="75"/>
    </row>
    <row r="62" spans="1:32" ht="21.75" customHeight="1" x14ac:dyDescent="0.25">
      <c r="A62" s="79" t="s">
        <v>74</v>
      </c>
      <c r="B62" s="80"/>
      <c r="C62" s="80"/>
      <c r="D62" s="80"/>
      <c r="E62" s="80"/>
      <c r="F62" s="80"/>
      <c r="G62" s="80"/>
      <c r="H62" s="81"/>
      <c r="I62" s="172">
        <f>$AJ$28</f>
        <v>300</v>
      </c>
      <c r="J62" s="173"/>
      <c r="K62" s="173"/>
      <c r="L62" s="50" t="s">
        <v>77</v>
      </c>
      <c r="M62" s="50" t="s">
        <v>78</v>
      </c>
      <c r="N62" s="183">
        <f>IF($AF$29=TRUE,$N$29,0)</f>
        <v>0</v>
      </c>
      <c r="O62" s="183"/>
      <c r="P62" s="183"/>
      <c r="Q62" s="50" t="s">
        <v>80</v>
      </c>
      <c r="R62" s="50" t="s">
        <v>100</v>
      </c>
      <c r="S62" s="165">
        <v>1.1000000000000001</v>
      </c>
      <c r="T62" s="165"/>
      <c r="U62" s="165"/>
      <c r="V62" s="50"/>
      <c r="W62" s="50"/>
      <c r="X62" s="51"/>
      <c r="Y62" s="174">
        <f>ROUNDDOWN(IF(N62="","",I62*N62*S62),0)</f>
        <v>0</v>
      </c>
      <c r="Z62" s="175"/>
      <c r="AA62" s="175"/>
      <c r="AB62" s="175"/>
      <c r="AC62" s="175"/>
      <c r="AD62" s="176"/>
      <c r="AF62" s="52"/>
    </row>
    <row r="63" spans="1:32" ht="21.75" customHeight="1" x14ac:dyDescent="0.25">
      <c r="A63" s="76" t="s">
        <v>75</v>
      </c>
      <c r="B63" s="77"/>
      <c r="C63" s="77"/>
      <c r="D63" s="77"/>
      <c r="E63" s="77"/>
      <c r="F63" s="77"/>
      <c r="G63" s="77"/>
      <c r="H63" s="78"/>
      <c r="I63" s="170">
        <f>$AK$28</f>
        <v>200</v>
      </c>
      <c r="J63" s="171"/>
      <c r="K63" s="171"/>
      <c r="L63" s="46" t="s">
        <v>77</v>
      </c>
      <c r="M63" s="46" t="s">
        <v>78</v>
      </c>
      <c r="N63" s="192">
        <f>IF($AG$29=TRUE,$Y$29,0)</f>
        <v>0</v>
      </c>
      <c r="O63" s="192"/>
      <c r="P63" s="192"/>
      <c r="Q63" s="46" t="s">
        <v>80</v>
      </c>
      <c r="R63" s="46" t="s">
        <v>99</v>
      </c>
      <c r="S63" s="166">
        <v>1.1000000000000001</v>
      </c>
      <c r="T63" s="166"/>
      <c r="U63" s="166"/>
      <c r="V63" s="46"/>
      <c r="W63" s="46"/>
      <c r="X63" s="47"/>
      <c r="Y63" s="180">
        <f t="shared" ref="Y63:Y64" si="0">ROUNDDOWN(IF(N63="","",I63*N63*S63),0)</f>
        <v>0</v>
      </c>
      <c r="Z63" s="181"/>
      <c r="AA63" s="181"/>
      <c r="AB63" s="181"/>
      <c r="AC63" s="181"/>
      <c r="AD63" s="182"/>
      <c r="AF63" s="52"/>
    </row>
    <row r="64" spans="1:32" ht="21.75" customHeight="1" x14ac:dyDescent="0.25">
      <c r="A64" s="82" t="s">
        <v>76</v>
      </c>
      <c r="B64" s="83"/>
      <c r="C64" s="83"/>
      <c r="D64" s="83"/>
      <c r="E64" s="83"/>
      <c r="F64" s="83"/>
      <c r="G64" s="83"/>
      <c r="H64" s="84"/>
      <c r="I64" s="168">
        <f>$AL$28</f>
        <v>50</v>
      </c>
      <c r="J64" s="169"/>
      <c r="K64" s="169"/>
      <c r="L64" s="50" t="s">
        <v>77</v>
      </c>
      <c r="M64" s="50" t="s">
        <v>78</v>
      </c>
      <c r="N64" s="191">
        <f>IF($AF$28=TRUE,$T$28,0)</f>
        <v>0</v>
      </c>
      <c r="O64" s="191"/>
      <c r="P64" s="191"/>
      <c r="Q64" s="50" t="s">
        <v>81</v>
      </c>
      <c r="R64" s="50" t="s">
        <v>99</v>
      </c>
      <c r="S64" s="167">
        <v>1.1000000000000001</v>
      </c>
      <c r="T64" s="167"/>
      <c r="U64" s="167"/>
      <c r="V64" s="50"/>
      <c r="W64" s="50"/>
      <c r="X64" s="51"/>
      <c r="Y64" s="177">
        <f t="shared" si="0"/>
        <v>0</v>
      </c>
      <c r="Z64" s="178"/>
      <c r="AA64" s="178"/>
      <c r="AB64" s="178"/>
      <c r="AC64" s="178"/>
      <c r="AD64" s="179"/>
      <c r="AF64" s="52"/>
    </row>
    <row r="65" spans="1:30" ht="21.75" customHeight="1" x14ac:dyDescent="0.25">
      <c r="A65" s="5" t="s">
        <v>108</v>
      </c>
      <c r="B65" s="1"/>
      <c r="C65" s="1"/>
      <c r="D65" s="1"/>
      <c r="E65" s="1"/>
      <c r="F65" s="1"/>
      <c r="G65" s="1"/>
      <c r="H65" s="1"/>
      <c r="I65" s="1"/>
      <c r="J65" s="1"/>
      <c r="K65" s="1"/>
      <c r="L65" s="1"/>
      <c r="M65" s="1"/>
      <c r="N65" s="1"/>
      <c r="O65" s="1"/>
      <c r="P65" s="1"/>
      <c r="Q65" s="1"/>
      <c r="R65" s="1"/>
      <c r="S65" s="1"/>
      <c r="T65" s="1"/>
      <c r="U65" s="1"/>
      <c r="V65" s="1"/>
      <c r="W65" s="1"/>
      <c r="X65" s="2"/>
      <c r="Y65" s="73">
        <f>SUM(Y62:AD64)</f>
        <v>0</v>
      </c>
      <c r="Z65" s="74"/>
      <c r="AA65" s="74"/>
      <c r="AB65" s="74"/>
      <c r="AC65" s="74"/>
      <c r="AD65" s="75"/>
    </row>
    <row r="66" spans="1:30" ht="21.75" customHeight="1" x14ac:dyDescent="0.25">
      <c r="A66" s="184" t="s">
        <v>89</v>
      </c>
      <c r="B66" s="185"/>
      <c r="C66" s="206" t="s">
        <v>90</v>
      </c>
      <c r="D66" s="207"/>
      <c r="E66" s="207"/>
      <c r="F66" s="207"/>
      <c r="G66" s="207"/>
      <c r="H66" s="208"/>
      <c r="I66" s="172">
        <f>$AJ$26</f>
        <v>160</v>
      </c>
      <c r="J66" s="173"/>
      <c r="K66" s="173"/>
      <c r="L66" s="53" t="s">
        <v>58</v>
      </c>
      <c r="M66" s="53" t="s">
        <v>78</v>
      </c>
      <c r="N66" s="183">
        <f>IF(AND($AF$22=TRUE,$AF$32=FALSE),$AK$18,0)</f>
        <v>0</v>
      </c>
      <c r="O66" s="183"/>
      <c r="P66" s="183"/>
      <c r="Q66" s="44" t="s">
        <v>49</v>
      </c>
      <c r="R66" s="44"/>
      <c r="S66" s="53"/>
      <c r="T66" s="53"/>
      <c r="U66" s="53"/>
      <c r="V66" s="53"/>
      <c r="W66" s="53"/>
      <c r="X66" s="54"/>
      <c r="Y66" s="174">
        <f t="shared" ref="Y66:Y71" si="1">IF(N66="","",I66*N66)</f>
        <v>0</v>
      </c>
      <c r="Z66" s="175"/>
      <c r="AA66" s="175"/>
      <c r="AB66" s="175"/>
      <c r="AC66" s="175"/>
      <c r="AD66" s="176"/>
    </row>
    <row r="67" spans="1:30" ht="21.75" customHeight="1" x14ac:dyDescent="0.25">
      <c r="A67" s="186"/>
      <c r="B67" s="187"/>
      <c r="C67" s="203" t="s">
        <v>91</v>
      </c>
      <c r="D67" s="204"/>
      <c r="E67" s="204"/>
      <c r="F67" s="204"/>
      <c r="G67" s="204"/>
      <c r="H67" s="205"/>
      <c r="I67" s="170">
        <f>$AK$26</f>
        <v>160</v>
      </c>
      <c r="J67" s="171"/>
      <c r="K67" s="171"/>
      <c r="L67" s="46" t="s">
        <v>58</v>
      </c>
      <c r="M67" s="46" t="s">
        <v>78</v>
      </c>
      <c r="N67" s="192">
        <f>IF($AG$22=TRUE,IF($AH$22=TRUE,1,IF($AI$22=TRUE,2,IF($AJ$22=TRUE,3,IF($AK$22=TRUE,4)))),0)-N70</f>
        <v>0</v>
      </c>
      <c r="O67" s="192"/>
      <c r="P67" s="192"/>
      <c r="Q67" s="46" t="s">
        <v>102</v>
      </c>
      <c r="R67" s="46" t="s">
        <v>100</v>
      </c>
      <c r="S67" s="198">
        <f>IF(N67=0,0,$AK$18)</f>
        <v>0</v>
      </c>
      <c r="T67" s="198"/>
      <c r="U67" s="198"/>
      <c r="V67" s="197" t="s">
        <v>103</v>
      </c>
      <c r="W67" s="197"/>
      <c r="X67" s="47"/>
      <c r="Y67" s="180">
        <f>IF(N67="","",I67*N67*S67)</f>
        <v>0</v>
      </c>
      <c r="Z67" s="181"/>
      <c r="AA67" s="181"/>
      <c r="AB67" s="181"/>
      <c r="AC67" s="181"/>
      <c r="AD67" s="182"/>
    </row>
    <row r="68" spans="1:30" ht="21.75" customHeight="1" x14ac:dyDescent="0.25">
      <c r="A68" s="188"/>
      <c r="B68" s="189"/>
      <c r="C68" s="200" t="s">
        <v>92</v>
      </c>
      <c r="D68" s="201"/>
      <c r="E68" s="201"/>
      <c r="F68" s="201"/>
      <c r="G68" s="201"/>
      <c r="H68" s="202"/>
      <c r="I68" s="168">
        <f>$AL$26</f>
        <v>80</v>
      </c>
      <c r="J68" s="169"/>
      <c r="K68" s="169"/>
      <c r="L68" s="55" t="s">
        <v>58</v>
      </c>
      <c r="M68" s="55" t="s">
        <v>78</v>
      </c>
      <c r="N68" s="191">
        <f>IF(AND($AL$22=TRUE,$AL$32=FALSE),$AK$18,0)</f>
        <v>0</v>
      </c>
      <c r="O68" s="191"/>
      <c r="P68" s="191"/>
      <c r="Q68" s="48" t="s">
        <v>49</v>
      </c>
      <c r="R68" s="48"/>
      <c r="S68" s="55"/>
      <c r="T68" s="55"/>
      <c r="U68" s="55"/>
      <c r="V68" s="55"/>
      <c r="W68" s="55"/>
      <c r="X68" s="56"/>
      <c r="Y68" s="177">
        <f t="shared" si="1"/>
        <v>0</v>
      </c>
      <c r="Z68" s="178"/>
      <c r="AA68" s="178"/>
      <c r="AB68" s="178"/>
      <c r="AC68" s="178"/>
      <c r="AD68" s="179"/>
    </row>
    <row r="69" spans="1:30" ht="21.75" customHeight="1" x14ac:dyDescent="0.25">
      <c r="A69" s="184" t="s">
        <v>88</v>
      </c>
      <c r="B69" s="185"/>
      <c r="C69" s="206" t="s">
        <v>90</v>
      </c>
      <c r="D69" s="207"/>
      <c r="E69" s="207"/>
      <c r="F69" s="207"/>
      <c r="G69" s="207"/>
      <c r="H69" s="208"/>
      <c r="I69" s="172">
        <f>$AJ$25</f>
        <v>240</v>
      </c>
      <c r="J69" s="173"/>
      <c r="K69" s="173"/>
      <c r="L69" s="53" t="s">
        <v>58</v>
      </c>
      <c r="M69" s="53" t="s">
        <v>78</v>
      </c>
      <c r="N69" s="183">
        <f>IF(AND($AF$22=TRUE,$AF$32=TRUE),$AK$18,0)</f>
        <v>0</v>
      </c>
      <c r="O69" s="183"/>
      <c r="P69" s="183"/>
      <c r="Q69" s="44" t="s">
        <v>49</v>
      </c>
      <c r="R69" s="44"/>
      <c r="S69" s="53"/>
      <c r="T69" s="53"/>
      <c r="U69" s="53"/>
      <c r="V69" s="53"/>
      <c r="W69" s="53"/>
      <c r="X69" s="54"/>
      <c r="Y69" s="174">
        <f t="shared" si="1"/>
        <v>0</v>
      </c>
      <c r="Z69" s="175"/>
      <c r="AA69" s="175"/>
      <c r="AB69" s="175"/>
      <c r="AC69" s="175"/>
      <c r="AD69" s="176"/>
    </row>
    <row r="70" spans="1:30" ht="21.75" customHeight="1" x14ac:dyDescent="0.25">
      <c r="A70" s="186"/>
      <c r="B70" s="187"/>
      <c r="C70" s="203" t="s">
        <v>91</v>
      </c>
      <c r="D70" s="204"/>
      <c r="E70" s="204"/>
      <c r="F70" s="204"/>
      <c r="G70" s="204"/>
      <c r="H70" s="205"/>
      <c r="I70" s="170">
        <f>$AK$25</f>
        <v>240</v>
      </c>
      <c r="J70" s="171"/>
      <c r="K70" s="171"/>
      <c r="L70" s="46" t="s">
        <v>58</v>
      </c>
      <c r="M70" s="46" t="s">
        <v>78</v>
      </c>
      <c r="N70" s="192">
        <f>IF(AND($AG$22=TRUE,$AG$32=TRUE),IF($AH$32=TRUE,1,IF($AI$32=TRUE,2,IF($AJ$32=TRUE,3,IF($AK$32=TRUE,4,0)))),0)</f>
        <v>0</v>
      </c>
      <c r="O70" s="192"/>
      <c r="P70" s="192"/>
      <c r="Q70" s="46" t="s">
        <v>102</v>
      </c>
      <c r="R70" s="46" t="s">
        <v>100</v>
      </c>
      <c r="S70" s="198">
        <f>IF($N$70=0,0,$AK$18)</f>
        <v>0</v>
      </c>
      <c r="T70" s="198"/>
      <c r="U70" s="198"/>
      <c r="V70" s="197" t="s">
        <v>103</v>
      </c>
      <c r="W70" s="197"/>
      <c r="X70" s="47"/>
      <c r="Y70" s="180">
        <f>IF(N70="","",I70*N70*S70)</f>
        <v>0</v>
      </c>
      <c r="Z70" s="181"/>
      <c r="AA70" s="181"/>
      <c r="AB70" s="181"/>
      <c r="AC70" s="181"/>
      <c r="AD70" s="182"/>
    </row>
    <row r="71" spans="1:30" ht="21.75" customHeight="1" x14ac:dyDescent="0.25">
      <c r="A71" s="188"/>
      <c r="B71" s="189"/>
      <c r="C71" s="200" t="s">
        <v>92</v>
      </c>
      <c r="D71" s="201"/>
      <c r="E71" s="201"/>
      <c r="F71" s="201"/>
      <c r="G71" s="201"/>
      <c r="H71" s="202"/>
      <c r="I71" s="168">
        <f>$AL$25</f>
        <v>120</v>
      </c>
      <c r="J71" s="169"/>
      <c r="K71" s="169"/>
      <c r="L71" s="55" t="s">
        <v>58</v>
      </c>
      <c r="M71" s="55" t="s">
        <v>78</v>
      </c>
      <c r="N71" s="191">
        <f>IF(AND($AL$22=TRUE,$AL$32=TRUE),$AK$18,0)</f>
        <v>0</v>
      </c>
      <c r="O71" s="191"/>
      <c r="P71" s="191"/>
      <c r="Q71" s="48" t="s">
        <v>49</v>
      </c>
      <c r="R71" s="48"/>
      <c r="S71" s="55"/>
      <c r="T71" s="55"/>
      <c r="U71" s="55"/>
      <c r="V71" s="55"/>
      <c r="W71" s="55"/>
      <c r="X71" s="56"/>
      <c r="Y71" s="177">
        <f t="shared" si="1"/>
        <v>0</v>
      </c>
      <c r="Z71" s="178"/>
      <c r="AA71" s="178"/>
      <c r="AB71" s="178"/>
      <c r="AC71" s="178"/>
      <c r="AD71" s="179"/>
    </row>
    <row r="72" spans="1:30" ht="21.75" customHeight="1" x14ac:dyDescent="0.25">
      <c r="A72" s="5" t="s">
        <v>109</v>
      </c>
      <c r="B72" s="1"/>
      <c r="C72" s="1"/>
      <c r="D72" s="1"/>
      <c r="E72" s="1"/>
      <c r="F72" s="1"/>
      <c r="G72" s="1"/>
      <c r="H72" s="1"/>
      <c r="I72" s="1"/>
      <c r="J72" s="1"/>
      <c r="K72" s="1"/>
      <c r="L72" s="1"/>
      <c r="M72" s="1"/>
      <c r="N72" s="1"/>
      <c r="O72" s="1"/>
      <c r="P72" s="1"/>
      <c r="Q72" s="1"/>
      <c r="R72" s="1"/>
      <c r="S72" s="1"/>
      <c r="T72" s="1"/>
      <c r="U72" s="1"/>
      <c r="V72" s="1"/>
      <c r="W72" s="1"/>
      <c r="X72" s="2"/>
      <c r="Y72" s="73">
        <f>SUM(Y66:AD71)</f>
        <v>0</v>
      </c>
      <c r="Z72" s="74"/>
      <c r="AA72" s="74"/>
      <c r="AB72" s="74"/>
      <c r="AC72" s="74"/>
      <c r="AD72" s="75"/>
    </row>
    <row r="73" spans="1:30" ht="21.75" customHeight="1" x14ac:dyDescent="0.25">
      <c r="A73" s="194" t="s">
        <v>93</v>
      </c>
      <c r="B73" s="195"/>
      <c r="C73" s="195"/>
      <c r="D73" s="195"/>
      <c r="E73" s="195"/>
      <c r="F73" s="195"/>
      <c r="G73" s="195"/>
      <c r="H73" s="196"/>
      <c r="I73" s="209" t="str">
        <f>IF(AND($AF$34=TRUE,$AG$34=FALSE),"８基",IF(AND($AF$34=FALSE,$AG$34=TRUE),"４基",""))</f>
        <v/>
      </c>
      <c r="J73" s="209"/>
      <c r="K73" s="210" t="str">
        <f>IF(AND($AF$34=TRUE,$AG$34=FALSE),$AJ$35,IF(AND($AF$34=FALSE,$AG$34=TRUE),$AL$35,""))</f>
        <v/>
      </c>
      <c r="L73" s="210"/>
      <c r="M73" s="210"/>
      <c r="N73" s="212" t="s">
        <v>113</v>
      </c>
      <c r="O73" s="212"/>
      <c r="P73" s="212"/>
      <c r="Q73" s="50" t="s">
        <v>111</v>
      </c>
      <c r="R73" s="57" t="str">
        <f>IF($K$73="","",$P$34)</f>
        <v/>
      </c>
      <c r="S73" s="50" t="s">
        <v>114</v>
      </c>
      <c r="T73" s="50"/>
      <c r="U73" s="211" t="str">
        <f>IF($K$73="","",$T$34)</f>
        <v/>
      </c>
      <c r="V73" s="211"/>
      <c r="W73" s="50" t="s">
        <v>112</v>
      </c>
      <c r="X73" s="58"/>
      <c r="Y73" s="73">
        <f>IF(OR($K$73="",$R$73="",$U$73=""),0,$K$73*$AI$34)</f>
        <v>0</v>
      </c>
      <c r="Z73" s="74"/>
      <c r="AA73" s="74"/>
      <c r="AB73" s="74"/>
      <c r="AC73" s="74"/>
      <c r="AD73" s="75"/>
    </row>
    <row r="74" spans="1:30" ht="21.75" customHeight="1" thickBot="1" x14ac:dyDescent="0.3">
      <c r="A74" s="9" t="s">
        <v>110</v>
      </c>
      <c r="B74" s="6"/>
      <c r="C74" s="6"/>
      <c r="D74" s="6"/>
      <c r="E74" s="6"/>
      <c r="F74" s="6"/>
      <c r="G74" s="6"/>
      <c r="H74" s="6"/>
      <c r="I74" s="6"/>
      <c r="J74" s="6"/>
      <c r="K74" s="6"/>
      <c r="L74" s="6"/>
      <c r="M74" s="6"/>
      <c r="N74" s="6"/>
      <c r="O74" s="6"/>
      <c r="P74" s="6"/>
      <c r="Q74" s="6"/>
      <c r="R74" s="6"/>
      <c r="S74" s="6"/>
      <c r="T74" s="6"/>
      <c r="U74" s="6"/>
      <c r="V74" s="6"/>
      <c r="W74" s="6"/>
      <c r="X74" s="7"/>
      <c r="Y74" s="159">
        <f>SUM(Y73)</f>
        <v>0</v>
      </c>
      <c r="Z74" s="160"/>
      <c r="AA74" s="160"/>
      <c r="AB74" s="160"/>
      <c r="AC74" s="160"/>
      <c r="AD74" s="161"/>
    </row>
    <row r="75" spans="1:30" ht="21.75" customHeight="1" thickBot="1" x14ac:dyDescent="0.3">
      <c r="A75" s="8" t="s">
        <v>94</v>
      </c>
      <c r="B75" s="3"/>
      <c r="C75" s="3"/>
      <c r="D75" s="3"/>
      <c r="E75" s="3"/>
      <c r="F75" s="3"/>
      <c r="G75" s="3"/>
      <c r="H75" s="3"/>
      <c r="I75" s="3"/>
      <c r="J75" s="3"/>
      <c r="K75" s="3"/>
      <c r="L75" s="3"/>
      <c r="M75" s="3"/>
      <c r="N75" s="3"/>
      <c r="O75" s="3"/>
      <c r="P75" s="3"/>
      <c r="Q75" s="3"/>
      <c r="R75" s="3"/>
      <c r="S75" s="3"/>
      <c r="T75" s="3"/>
      <c r="U75" s="3"/>
      <c r="V75" s="3"/>
      <c r="W75" s="3"/>
      <c r="X75" s="4"/>
      <c r="Y75" s="162">
        <f>SUM(Y61,Y65,Y72,Y74)</f>
        <v>0</v>
      </c>
      <c r="Z75" s="163"/>
      <c r="AA75" s="163"/>
      <c r="AB75" s="163"/>
      <c r="AC75" s="163"/>
      <c r="AD75" s="164"/>
    </row>
  </sheetData>
  <sheetProtection sheet="1" selectLockedCells="1"/>
  <dataConsolidate/>
  <mergeCells count="150">
    <mergeCell ref="F6:J6"/>
    <mergeCell ref="U42:Y42"/>
    <mergeCell ref="A73:H73"/>
    <mergeCell ref="V70:W70"/>
    <mergeCell ref="V67:W67"/>
    <mergeCell ref="S70:U70"/>
    <mergeCell ref="S67:U67"/>
    <mergeCell ref="N59:P59"/>
    <mergeCell ref="N60:P60"/>
    <mergeCell ref="C71:H71"/>
    <mergeCell ref="C70:H70"/>
    <mergeCell ref="C69:H69"/>
    <mergeCell ref="C68:H68"/>
    <mergeCell ref="C67:H67"/>
    <mergeCell ref="C66:H66"/>
    <mergeCell ref="N64:P64"/>
    <mergeCell ref="N63:P63"/>
    <mergeCell ref="N62:P62"/>
    <mergeCell ref="A64:H64"/>
    <mergeCell ref="I73:J73"/>
    <mergeCell ref="K73:M73"/>
    <mergeCell ref="U73:V73"/>
    <mergeCell ref="N73:P73"/>
    <mergeCell ref="A57:H57"/>
    <mergeCell ref="N68:P68"/>
    <mergeCell ref="N67:P67"/>
    <mergeCell ref="S59:U59"/>
    <mergeCell ref="S60:U60"/>
    <mergeCell ref="N57:P57"/>
    <mergeCell ref="Y72:AD72"/>
    <mergeCell ref="Y58:AD58"/>
    <mergeCell ref="Y59:AD59"/>
    <mergeCell ref="Y60:AD60"/>
    <mergeCell ref="Y57:AD57"/>
    <mergeCell ref="Y61:AD61"/>
    <mergeCell ref="Y74:AD74"/>
    <mergeCell ref="Y75:AD75"/>
    <mergeCell ref="S62:U62"/>
    <mergeCell ref="S63:U63"/>
    <mergeCell ref="S64:U64"/>
    <mergeCell ref="I71:K71"/>
    <mergeCell ref="I70:K70"/>
    <mergeCell ref="I69:K69"/>
    <mergeCell ref="I68:K68"/>
    <mergeCell ref="I67:K67"/>
    <mergeCell ref="I66:K66"/>
    <mergeCell ref="Y66:AD66"/>
    <mergeCell ref="Y65:AD65"/>
    <mergeCell ref="Y64:AD64"/>
    <mergeCell ref="Y63:AD63"/>
    <mergeCell ref="Y62:AD62"/>
    <mergeCell ref="Y67:AD67"/>
    <mergeCell ref="Y68:AD68"/>
    <mergeCell ref="Y69:AD69"/>
    <mergeCell ref="Y70:AD70"/>
    <mergeCell ref="Y71:AD71"/>
    <mergeCell ref="I64:K64"/>
    <mergeCell ref="I63:K63"/>
    <mergeCell ref="N66:P66"/>
    <mergeCell ref="A2:AD2"/>
    <mergeCell ref="V36:AC36"/>
    <mergeCell ref="J36:Q36"/>
    <mergeCell ref="V11:AC11"/>
    <mergeCell ref="R4:S4"/>
    <mergeCell ref="Z4:AA4"/>
    <mergeCell ref="W4:X4"/>
    <mergeCell ref="T4:U4"/>
    <mergeCell ref="Y29:Z29"/>
    <mergeCell ref="T28:U28"/>
    <mergeCell ref="N29:O29"/>
    <mergeCell ref="G23:S23"/>
    <mergeCell ref="A35:F36"/>
    <mergeCell ref="G36:I36"/>
    <mergeCell ref="G35:I35"/>
    <mergeCell ref="J35:AD35"/>
    <mergeCell ref="M18:N18"/>
    <mergeCell ref="G15:AD16"/>
    <mergeCell ref="A17:F18"/>
    <mergeCell ref="T34:U34"/>
    <mergeCell ref="Q19:R19"/>
    <mergeCell ref="U19:V19"/>
    <mergeCell ref="Y19:Z19"/>
    <mergeCell ref="Q20:R20"/>
    <mergeCell ref="P8:AD8"/>
    <mergeCell ref="P9:AD9"/>
    <mergeCell ref="P10:AD10"/>
    <mergeCell ref="U20:X20"/>
    <mergeCell ref="Q21:R21"/>
    <mergeCell ref="U21:V21"/>
    <mergeCell ref="J17:K17"/>
    <mergeCell ref="J18:K18"/>
    <mergeCell ref="M17:N17"/>
    <mergeCell ref="Y18:Z18"/>
    <mergeCell ref="V18:W18"/>
    <mergeCell ref="T18:U18"/>
    <mergeCell ref="Y17:Z17"/>
    <mergeCell ref="V17:W17"/>
    <mergeCell ref="AA18:AD18"/>
    <mergeCell ref="AA17:AD17"/>
    <mergeCell ref="T17:U17"/>
    <mergeCell ref="P18:Q18"/>
    <mergeCell ref="P17:Q17"/>
    <mergeCell ref="P7:AD7"/>
    <mergeCell ref="P11:U11"/>
    <mergeCell ref="A45:F45"/>
    <mergeCell ref="A44:F44"/>
    <mergeCell ref="G44:AD44"/>
    <mergeCell ref="A55:AD55"/>
    <mergeCell ref="A46:AD46"/>
    <mergeCell ref="A48:AD48"/>
    <mergeCell ref="A50:AD50"/>
    <mergeCell ref="A52:AD52"/>
    <mergeCell ref="A54:AD54"/>
    <mergeCell ref="A47:AD47"/>
    <mergeCell ref="A49:AD49"/>
    <mergeCell ref="A51:AD51"/>
    <mergeCell ref="A53:AD53"/>
    <mergeCell ref="G45:T45"/>
    <mergeCell ref="C40:D40"/>
    <mergeCell ref="E40:F40"/>
    <mergeCell ref="H40:I40"/>
    <mergeCell ref="K40:L40"/>
    <mergeCell ref="A23:F23"/>
    <mergeCell ref="A30:F30"/>
    <mergeCell ref="A29:F29"/>
    <mergeCell ref="A28:F28"/>
    <mergeCell ref="V45:AD45"/>
    <mergeCell ref="A15:F15"/>
    <mergeCell ref="A16:F16"/>
    <mergeCell ref="A19:F22"/>
    <mergeCell ref="H17:I17"/>
    <mergeCell ref="H18:I18"/>
    <mergeCell ref="Y73:AD73"/>
    <mergeCell ref="A63:H63"/>
    <mergeCell ref="A62:H62"/>
    <mergeCell ref="A59:H59"/>
    <mergeCell ref="A60:H60"/>
    <mergeCell ref="P34:Q34"/>
    <mergeCell ref="I62:K62"/>
    <mergeCell ref="I59:K59"/>
    <mergeCell ref="I60:K60"/>
    <mergeCell ref="I57:K57"/>
    <mergeCell ref="I58:K58"/>
    <mergeCell ref="A58:H58"/>
    <mergeCell ref="A69:B71"/>
    <mergeCell ref="A66:B68"/>
    <mergeCell ref="N58:P58"/>
    <mergeCell ref="N71:P71"/>
    <mergeCell ref="N70:P70"/>
    <mergeCell ref="N69:P69"/>
  </mergeCells>
  <phoneticPr fontId="2"/>
  <dataValidations count="12">
    <dataValidation imeMode="hiragana" allowBlank="1" showInputMessage="1" showErrorMessage="1" sqref="G15:AD16 J35:AD35 J36:Q36 A61:X61 A62:H64 L62:M64 Q62:R64 A65:X65 A66:H71 L66:M71 V67:W67 V70:W70 A72:X72 A73:H73 A74:X75 Q66:Q71 R70 R67 A57:H60 Q57:R60 L57:M60 V59:W60"/>
    <dataValidation imeMode="halfAlpha" allowBlank="1" showInputMessage="1" showErrorMessage="1" sqref="U36:V36 J17:K18 M17:N18 P17:Q18 Z4:AA4 P34:Q34 T34:U34 N57:P60 X59:AD60 G23:S23 T4:U4 W4:X4 K40:L40 E40:F40 H40:I40 G45 X66:X71 V68:W69 V66:W66 V71:W71 S66:U71 I66:K71 I57:K60 N62:P64 I62:K64 S62:X64 S59:U60 S57:AD58 K73 Y61:AD75 I73 N73 Q73:U73 W73 V11 N66:P71"/>
    <dataValidation type="list" allowBlank="1" showInputMessage="1" showErrorMessage="1" promptTitle="午前 or 午後" prompt="ドロップダウンリストから午前or午後を選んでください" sqref="T18:U18">
      <formula1>"午前,午後"</formula1>
    </dataValidation>
    <dataValidation type="custom" imeMode="halfAlpha" allowBlank="1" showInputMessage="1" showErrorMessage="1" sqref="V17:W18">
      <formula1>IF(T17="午前",AND(V17&gt;=8,V17&lt;=12),AND(V17&gt;=0,V17&lt;=9))</formula1>
    </dataValidation>
    <dataValidation type="whole" imeMode="halfAlpha" allowBlank="1" showInputMessage="1" showErrorMessage="1" sqref="Y17:Z18">
      <formula1>0</formula1>
      <formula2>59</formula2>
    </dataValidation>
    <dataValidation type="list" allowBlank="1" showInputMessage="1" showErrorMessage="1" promptTitle="午前 or 午後" prompt="ドロップダウンリストから午前or午後を選択してください" sqref="T17:U17">
      <formula1>"午前,午後"</formula1>
    </dataValidation>
    <dataValidation type="whole" imeMode="halfAlpha" allowBlank="1" showInputMessage="1" showErrorMessage="1" errorTitle="入力値" error="１から２４までの数値を入力してください" sqref="T28:U28">
      <formula1>1</formula1>
      <formula2>24</formula2>
    </dataValidation>
    <dataValidation type="whole" imeMode="halfAlpha" allowBlank="1" showInputMessage="1" showErrorMessage="1" errorTitle="入力値" error="１から６までの数値を入力してください" sqref="N29:O29">
      <formula1>1</formula1>
      <formula2>6</formula2>
    </dataValidation>
    <dataValidation type="whole" imeMode="halfAlpha" allowBlank="1" showInputMessage="1" showErrorMessage="1" errorTitle="入力値" error="１から３までの数値を入力してください" sqref="Y29:Z29">
      <formula1>1</formula1>
      <formula2>3</formula2>
    </dataValidation>
    <dataValidation imeMode="hiragana" allowBlank="1" showInputMessage="1" showErrorMessage="1" promptTitle="団体名" prompt="団体の名称を入力してください_x000a_※個人利用の場合は入力不要です" sqref="P8:AD8"/>
    <dataValidation imeMode="hiragana" allowBlank="1" showInputMessage="1" showErrorMessage="1" promptTitle="住所・所在地" prompt="個人利用の場合は住所を、団体利用の場合は団体の所在地もしくは代表者の住所を入力してください" sqref="P9:AD9"/>
    <dataValidation imeMode="hiragana" allowBlank="1" showInputMessage="1" showErrorMessage="1" promptTitle="代表者" prompt="代表者の氏名を入力してください" sqref="P10:AD10"/>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4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locked="0" defaultSize="0" autoFill="0" autoLine="0" autoPict="0">
                <anchor moveWithCells="1">
                  <from>
                    <xdr:col>7</xdr:col>
                    <xdr:colOff>0</xdr:colOff>
                    <xdr:row>18</xdr:row>
                    <xdr:rowOff>9525</xdr:rowOff>
                  </from>
                  <to>
                    <xdr:col>8</xdr:col>
                    <xdr:colOff>9525</xdr:colOff>
                    <xdr:row>18</xdr:row>
                    <xdr:rowOff>228600</xdr:rowOff>
                  </to>
                </anchor>
              </controlPr>
            </control>
          </mc:Choice>
        </mc:AlternateContent>
        <mc:AlternateContent xmlns:mc="http://schemas.openxmlformats.org/markup-compatibility/2006">
          <mc:Choice Requires="x14">
            <control shapeId="1041" r:id="rId5" name="Check Box 17">
              <controlPr locked="0" defaultSize="0" autoFill="0" autoLine="0" autoPict="0">
                <anchor moveWithCells="1">
                  <from>
                    <xdr:col>7</xdr:col>
                    <xdr:colOff>0</xdr:colOff>
                    <xdr:row>21</xdr:row>
                    <xdr:rowOff>9525</xdr:rowOff>
                  </from>
                  <to>
                    <xdr:col>8</xdr:col>
                    <xdr:colOff>9525</xdr:colOff>
                    <xdr:row>21</xdr:row>
                    <xdr:rowOff>228600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12</xdr:col>
                    <xdr:colOff>0</xdr:colOff>
                    <xdr:row>21</xdr:row>
                    <xdr:rowOff>9525</xdr:rowOff>
                  </from>
                  <to>
                    <xdr:col>13</xdr:col>
                    <xdr:colOff>9525</xdr:colOff>
                    <xdr:row>21</xdr:row>
                    <xdr:rowOff>228600</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26</xdr:col>
                    <xdr:colOff>0</xdr:colOff>
                    <xdr:row>21</xdr:row>
                    <xdr:rowOff>9525</xdr:rowOff>
                  </from>
                  <to>
                    <xdr:col>27</xdr:col>
                    <xdr:colOff>9525</xdr:colOff>
                    <xdr:row>21</xdr:row>
                    <xdr:rowOff>228600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15</xdr:col>
                    <xdr:colOff>0</xdr:colOff>
                    <xdr:row>18</xdr:row>
                    <xdr:rowOff>9525</xdr:rowOff>
                  </from>
                  <to>
                    <xdr:col>16</xdr:col>
                    <xdr:colOff>9525</xdr:colOff>
                    <xdr:row>18</xdr:row>
                    <xdr:rowOff>228600</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15</xdr:col>
                    <xdr:colOff>0</xdr:colOff>
                    <xdr:row>19</xdr:row>
                    <xdr:rowOff>9525</xdr:rowOff>
                  </from>
                  <to>
                    <xdr:col>16</xdr:col>
                    <xdr:colOff>9525</xdr:colOff>
                    <xdr:row>19</xdr:row>
                    <xdr:rowOff>228600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19</xdr:col>
                    <xdr:colOff>0</xdr:colOff>
                    <xdr:row>18</xdr:row>
                    <xdr:rowOff>9525</xdr:rowOff>
                  </from>
                  <to>
                    <xdr:col>20</xdr:col>
                    <xdr:colOff>9525</xdr:colOff>
                    <xdr:row>18</xdr:row>
                    <xdr:rowOff>228600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19</xdr:col>
                    <xdr:colOff>0</xdr:colOff>
                    <xdr:row>19</xdr:row>
                    <xdr:rowOff>9525</xdr:rowOff>
                  </from>
                  <to>
                    <xdr:col>20</xdr:col>
                    <xdr:colOff>9525</xdr:colOff>
                    <xdr:row>19</xdr:row>
                    <xdr:rowOff>228600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23</xdr:col>
                    <xdr:colOff>0</xdr:colOff>
                    <xdr:row>18</xdr:row>
                    <xdr:rowOff>9525</xdr:rowOff>
                  </from>
                  <to>
                    <xdr:col>24</xdr:col>
                    <xdr:colOff>9525</xdr:colOff>
                    <xdr:row>18</xdr:row>
                    <xdr:rowOff>228600</xdr:rowOff>
                  </to>
                </anchor>
              </controlPr>
            </control>
          </mc:Choice>
        </mc:AlternateContent>
        <mc:AlternateContent xmlns:mc="http://schemas.openxmlformats.org/markup-compatibility/2006">
          <mc:Choice Requires="x14">
            <control shapeId="1050" r:id="rId13" name="Check Box 26">
              <controlPr locked="0" defaultSize="0" autoFill="0" autoLine="0" autoPict="0">
                <anchor moveWithCells="1">
                  <from>
                    <xdr:col>7</xdr:col>
                    <xdr:colOff>0</xdr:colOff>
                    <xdr:row>23</xdr:row>
                    <xdr:rowOff>9525</xdr:rowOff>
                  </from>
                  <to>
                    <xdr:col>8</xdr:col>
                    <xdr:colOff>9525</xdr:colOff>
                    <xdr:row>23</xdr:row>
                    <xdr:rowOff>228600</xdr:rowOff>
                  </to>
                </anchor>
              </controlPr>
            </control>
          </mc:Choice>
        </mc:AlternateContent>
        <mc:AlternateContent xmlns:mc="http://schemas.openxmlformats.org/markup-compatibility/2006">
          <mc:Choice Requires="x14">
            <control shapeId="1051" r:id="rId14" name="Check Box 27">
              <controlPr locked="0" defaultSize="0" autoFill="0" autoLine="0" autoPict="0">
                <anchor moveWithCells="1">
                  <from>
                    <xdr:col>7</xdr:col>
                    <xdr:colOff>0</xdr:colOff>
                    <xdr:row>24</xdr:row>
                    <xdr:rowOff>9525</xdr:rowOff>
                  </from>
                  <to>
                    <xdr:col>8</xdr:col>
                    <xdr:colOff>9525</xdr:colOff>
                    <xdr:row>24</xdr:row>
                    <xdr:rowOff>228600</xdr:rowOff>
                  </to>
                </anchor>
              </controlPr>
            </control>
          </mc:Choice>
        </mc:AlternateContent>
        <mc:AlternateContent xmlns:mc="http://schemas.openxmlformats.org/markup-compatibility/2006">
          <mc:Choice Requires="x14">
            <control shapeId="1052" r:id="rId15" name="Check Box 28">
              <controlPr locked="0" defaultSize="0" autoFill="0" autoLine="0" autoPict="0">
                <anchor moveWithCells="1">
                  <from>
                    <xdr:col>7</xdr:col>
                    <xdr:colOff>0</xdr:colOff>
                    <xdr:row>25</xdr:row>
                    <xdr:rowOff>9525</xdr:rowOff>
                  </from>
                  <to>
                    <xdr:col>8</xdr:col>
                    <xdr:colOff>9525</xdr:colOff>
                    <xdr:row>25</xdr:row>
                    <xdr:rowOff>228600</xdr:rowOff>
                  </to>
                </anchor>
              </controlPr>
            </control>
          </mc:Choice>
        </mc:AlternateContent>
        <mc:AlternateContent xmlns:mc="http://schemas.openxmlformats.org/markup-compatibility/2006">
          <mc:Choice Requires="x14">
            <control shapeId="1053" r:id="rId16" name="Check Box 29">
              <controlPr locked="0" defaultSize="0" autoFill="0" autoLine="0" autoPict="0">
                <anchor moveWithCells="1">
                  <from>
                    <xdr:col>7</xdr:col>
                    <xdr:colOff>0</xdr:colOff>
                    <xdr:row>26</xdr:row>
                    <xdr:rowOff>9525</xdr:rowOff>
                  </from>
                  <to>
                    <xdr:col>8</xdr:col>
                    <xdr:colOff>9525</xdr:colOff>
                    <xdr:row>26</xdr:row>
                    <xdr:rowOff>228600</xdr:rowOff>
                  </to>
                </anchor>
              </controlPr>
            </control>
          </mc:Choice>
        </mc:AlternateContent>
        <mc:AlternateContent xmlns:mc="http://schemas.openxmlformats.org/markup-compatibility/2006">
          <mc:Choice Requires="x14">
            <control shapeId="1054" r:id="rId17" name="Check Box 30">
              <controlPr locked="0" defaultSize="0" autoFill="0" autoLine="0" autoPict="0">
                <anchor moveWithCells="1">
                  <from>
                    <xdr:col>7</xdr:col>
                    <xdr:colOff>0</xdr:colOff>
                    <xdr:row>27</xdr:row>
                    <xdr:rowOff>9525</xdr:rowOff>
                  </from>
                  <to>
                    <xdr:col>8</xdr:col>
                    <xdr:colOff>9525</xdr:colOff>
                    <xdr:row>27</xdr:row>
                    <xdr:rowOff>228600</xdr:rowOff>
                  </to>
                </anchor>
              </controlPr>
            </control>
          </mc:Choice>
        </mc:AlternateContent>
        <mc:AlternateContent xmlns:mc="http://schemas.openxmlformats.org/markup-compatibility/2006">
          <mc:Choice Requires="x14">
            <control shapeId="1055" r:id="rId18" name="Check Box 31">
              <controlPr locked="0" defaultSize="0" autoFill="0" autoLine="0" autoPict="0">
                <anchor moveWithCells="1">
                  <from>
                    <xdr:col>7</xdr:col>
                    <xdr:colOff>0</xdr:colOff>
                    <xdr:row>28</xdr:row>
                    <xdr:rowOff>19050</xdr:rowOff>
                  </from>
                  <to>
                    <xdr:col>8</xdr:col>
                    <xdr:colOff>9525</xdr:colOff>
                    <xdr:row>29</xdr:row>
                    <xdr:rowOff>0</xdr:rowOff>
                  </to>
                </anchor>
              </controlPr>
            </control>
          </mc:Choice>
        </mc:AlternateContent>
        <mc:AlternateContent xmlns:mc="http://schemas.openxmlformats.org/markup-compatibility/2006">
          <mc:Choice Requires="x14">
            <control shapeId="1056" r:id="rId19" name="Check Box 32">
              <controlPr locked="0" defaultSize="0" autoFill="0" autoLine="0" autoPict="0">
                <anchor moveWithCells="1">
                  <from>
                    <xdr:col>7</xdr:col>
                    <xdr:colOff>0</xdr:colOff>
                    <xdr:row>29</xdr:row>
                    <xdr:rowOff>9525</xdr:rowOff>
                  </from>
                  <to>
                    <xdr:col>8</xdr:col>
                    <xdr:colOff>9525</xdr:colOff>
                    <xdr:row>29</xdr:row>
                    <xdr:rowOff>228600</xdr:rowOff>
                  </to>
                </anchor>
              </controlPr>
            </control>
          </mc:Choice>
        </mc:AlternateContent>
        <mc:AlternateContent xmlns:mc="http://schemas.openxmlformats.org/markup-compatibility/2006">
          <mc:Choice Requires="x14">
            <control shapeId="1058" r:id="rId20" name="Check Box 34">
              <controlPr locked="0" defaultSize="0" autoFill="0" autoLine="0" autoPict="0">
                <anchor moveWithCells="1">
                  <from>
                    <xdr:col>7</xdr:col>
                    <xdr:colOff>0</xdr:colOff>
                    <xdr:row>31</xdr:row>
                    <xdr:rowOff>19050</xdr:rowOff>
                  </from>
                  <to>
                    <xdr:col>8</xdr:col>
                    <xdr:colOff>9525</xdr:colOff>
                    <xdr:row>32</xdr:row>
                    <xdr:rowOff>0</xdr:rowOff>
                  </to>
                </anchor>
              </controlPr>
            </control>
          </mc:Choice>
        </mc:AlternateContent>
        <mc:AlternateContent xmlns:mc="http://schemas.openxmlformats.org/markup-compatibility/2006">
          <mc:Choice Requires="x14">
            <control shapeId="1059" r:id="rId21" name="Check Box 35">
              <controlPr locked="0" defaultSize="0" autoFill="0" autoLine="0" autoPict="0">
                <anchor moveWithCells="1">
                  <from>
                    <xdr:col>18</xdr:col>
                    <xdr:colOff>0</xdr:colOff>
                    <xdr:row>28</xdr:row>
                    <xdr:rowOff>19050</xdr:rowOff>
                  </from>
                  <to>
                    <xdr:col>19</xdr:col>
                    <xdr:colOff>9525</xdr:colOff>
                    <xdr:row>29</xdr:row>
                    <xdr:rowOff>0</xdr:rowOff>
                  </to>
                </anchor>
              </controlPr>
            </control>
          </mc:Choice>
        </mc:AlternateContent>
        <mc:AlternateContent xmlns:mc="http://schemas.openxmlformats.org/markup-compatibility/2006">
          <mc:Choice Requires="x14">
            <control shapeId="1060" r:id="rId22" name="Check Box 36">
              <controlPr locked="0" defaultSize="0" autoFill="0" autoLine="0" autoPict="0">
                <anchor moveWithCells="1">
                  <from>
                    <xdr:col>14</xdr:col>
                    <xdr:colOff>0</xdr:colOff>
                    <xdr:row>27</xdr:row>
                    <xdr:rowOff>9525</xdr:rowOff>
                  </from>
                  <to>
                    <xdr:col>15</xdr:col>
                    <xdr:colOff>9525</xdr:colOff>
                    <xdr:row>27</xdr:row>
                    <xdr:rowOff>228600</xdr:rowOff>
                  </to>
                </anchor>
              </controlPr>
            </control>
          </mc:Choice>
        </mc:AlternateContent>
        <mc:AlternateContent xmlns:mc="http://schemas.openxmlformats.org/markup-compatibility/2006">
          <mc:Choice Requires="x14">
            <control shapeId="1061" r:id="rId23" name="Check Box 37">
              <controlPr locked="0" defaultSize="0" autoFill="0" autoLine="0" autoPict="0">
                <anchor moveWithCells="1">
                  <from>
                    <xdr:col>13</xdr:col>
                    <xdr:colOff>0</xdr:colOff>
                    <xdr:row>29</xdr:row>
                    <xdr:rowOff>19050</xdr:rowOff>
                  </from>
                  <to>
                    <xdr:col>14</xdr:col>
                    <xdr:colOff>9525</xdr:colOff>
                    <xdr:row>30</xdr:row>
                    <xdr:rowOff>0</xdr:rowOff>
                  </to>
                </anchor>
              </controlPr>
            </control>
          </mc:Choice>
        </mc:AlternateContent>
        <mc:AlternateContent xmlns:mc="http://schemas.openxmlformats.org/markup-compatibility/2006">
          <mc:Choice Requires="x14">
            <control shapeId="1062" r:id="rId24" name="Check Box 38">
              <controlPr locked="0" defaultSize="0" autoFill="0" autoLine="0" autoPict="0">
                <anchor moveWithCells="1">
                  <from>
                    <xdr:col>22</xdr:col>
                    <xdr:colOff>0</xdr:colOff>
                    <xdr:row>29</xdr:row>
                    <xdr:rowOff>19050</xdr:rowOff>
                  </from>
                  <to>
                    <xdr:col>23</xdr:col>
                    <xdr:colOff>9525</xdr:colOff>
                    <xdr:row>30</xdr:row>
                    <xdr:rowOff>0</xdr:rowOff>
                  </to>
                </anchor>
              </controlPr>
            </control>
          </mc:Choice>
        </mc:AlternateContent>
        <mc:AlternateContent xmlns:mc="http://schemas.openxmlformats.org/markup-compatibility/2006">
          <mc:Choice Requires="x14">
            <control shapeId="1063" r:id="rId25" name="Check Box 39">
              <controlPr locked="0" defaultSize="0" autoFill="0" autoLine="0" autoPict="0">
                <anchor moveWithCells="1">
                  <from>
                    <xdr:col>7</xdr:col>
                    <xdr:colOff>0</xdr:colOff>
                    <xdr:row>33</xdr:row>
                    <xdr:rowOff>19050</xdr:rowOff>
                  </from>
                  <to>
                    <xdr:col>8</xdr:col>
                    <xdr:colOff>9525</xdr:colOff>
                    <xdr:row>34</xdr:row>
                    <xdr:rowOff>0</xdr:rowOff>
                  </to>
                </anchor>
              </controlPr>
            </control>
          </mc:Choice>
        </mc:AlternateContent>
        <mc:AlternateContent xmlns:mc="http://schemas.openxmlformats.org/markup-compatibility/2006">
          <mc:Choice Requires="x14">
            <control shapeId="1064" r:id="rId26" name="Check Box 40">
              <controlPr locked="0" defaultSize="0" autoFill="0" autoLine="0" autoPict="0">
                <anchor moveWithCells="1">
                  <from>
                    <xdr:col>12</xdr:col>
                    <xdr:colOff>0</xdr:colOff>
                    <xdr:row>31</xdr:row>
                    <xdr:rowOff>19050</xdr:rowOff>
                  </from>
                  <to>
                    <xdr:col>13</xdr:col>
                    <xdr:colOff>9525</xdr:colOff>
                    <xdr:row>32</xdr:row>
                    <xdr:rowOff>0</xdr:rowOff>
                  </to>
                </anchor>
              </controlPr>
            </control>
          </mc:Choice>
        </mc:AlternateContent>
        <mc:AlternateContent xmlns:mc="http://schemas.openxmlformats.org/markup-compatibility/2006">
          <mc:Choice Requires="x14">
            <control shapeId="1065" r:id="rId27" name="Check Box 41">
              <controlPr locked="0" defaultSize="0" autoFill="0" autoLine="0" autoPict="0">
                <anchor moveWithCells="1">
                  <from>
                    <xdr:col>26</xdr:col>
                    <xdr:colOff>0</xdr:colOff>
                    <xdr:row>31</xdr:row>
                    <xdr:rowOff>19050</xdr:rowOff>
                  </from>
                  <to>
                    <xdr:col>27</xdr:col>
                    <xdr:colOff>9525</xdr:colOff>
                    <xdr:row>32</xdr:row>
                    <xdr:rowOff>0</xdr:rowOff>
                  </to>
                </anchor>
              </controlPr>
            </control>
          </mc:Choice>
        </mc:AlternateContent>
        <mc:AlternateContent xmlns:mc="http://schemas.openxmlformats.org/markup-compatibility/2006">
          <mc:Choice Requires="x14">
            <control shapeId="1066" r:id="rId28" name="Check Box 42">
              <controlPr locked="0" defaultSize="0" autoFill="0" autoLine="0" autoPict="0">
                <anchor moveWithCells="1">
                  <from>
                    <xdr:col>11</xdr:col>
                    <xdr:colOff>0</xdr:colOff>
                    <xdr:row>33</xdr:row>
                    <xdr:rowOff>19050</xdr:rowOff>
                  </from>
                  <to>
                    <xdr:col>12</xdr:col>
                    <xdr:colOff>9525</xdr:colOff>
                    <xdr:row>34</xdr:row>
                    <xdr:rowOff>0</xdr:rowOff>
                  </to>
                </anchor>
              </controlPr>
            </control>
          </mc:Choice>
        </mc:AlternateContent>
        <mc:AlternateContent xmlns:mc="http://schemas.openxmlformats.org/markup-compatibility/2006">
          <mc:Choice Requires="x14">
            <control shapeId="1073" r:id="rId29" name="Check Box 49">
              <controlPr locked="0" defaultSize="0" autoFill="0" autoLine="0" autoPict="0">
                <anchor moveWithCells="1">
                  <from>
                    <xdr:col>17</xdr:col>
                    <xdr:colOff>0</xdr:colOff>
                    <xdr:row>21</xdr:row>
                    <xdr:rowOff>9525</xdr:rowOff>
                  </from>
                  <to>
                    <xdr:col>18</xdr:col>
                    <xdr:colOff>9525</xdr:colOff>
                    <xdr:row>21</xdr:row>
                    <xdr:rowOff>228600</xdr:rowOff>
                  </to>
                </anchor>
              </controlPr>
            </control>
          </mc:Choice>
        </mc:AlternateContent>
        <mc:AlternateContent xmlns:mc="http://schemas.openxmlformats.org/markup-compatibility/2006">
          <mc:Choice Requires="x14">
            <control shapeId="1074" r:id="rId30" name="Check Box 50">
              <controlPr locked="0" defaultSize="0" autoFill="0" autoLine="0" autoPict="0">
                <anchor moveWithCells="1">
                  <from>
                    <xdr:col>19</xdr:col>
                    <xdr:colOff>0</xdr:colOff>
                    <xdr:row>21</xdr:row>
                    <xdr:rowOff>9525</xdr:rowOff>
                  </from>
                  <to>
                    <xdr:col>20</xdr:col>
                    <xdr:colOff>9525</xdr:colOff>
                    <xdr:row>21</xdr:row>
                    <xdr:rowOff>228600</xdr:rowOff>
                  </to>
                </anchor>
              </controlPr>
            </control>
          </mc:Choice>
        </mc:AlternateContent>
        <mc:AlternateContent xmlns:mc="http://schemas.openxmlformats.org/markup-compatibility/2006">
          <mc:Choice Requires="x14">
            <control shapeId="1075" r:id="rId31" name="Check Box 51">
              <controlPr locked="0" defaultSize="0" autoFill="0" autoLine="0" autoPict="0">
                <anchor moveWithCells="1">
                  <from>
                    <xdr:col>21</xdr:col>
                    <xdr:colOff>0</xdr:colOff>
                    <xdr:row>21</xdr:row>
                    <xdr:rowOff>9525</xdr:rowOff>
                  </from>
                  <to>
                    <xdr:col>22</xdr:col>
                    <xdr:colOff>9525</xdr:colOff>
                    <xdr:row>21</xdr:row>
                    <xdr:rowOff>228600</xdr:rowOff>
                  </to>
                </anchor>
              </controlPr>
            </control>
          </mc:Choice>
        </mc:AlternateContent>
        <mc:AlternateContent xmlns:mc="http://schemas.openxmlformats.org/markup-compatibility/2006">
          <mc:Choice Requires="x14">
            <control shapeId="1076" r:id="rId32" name="Check Box 52">
              <controlPr locked="0" defaultSize="0" autoFill="0" autoLine="0" autoPict="0">
                <anchor moveWithCells="1">
                  <from>
                    <xdr:col>23</xdr:col>
                    <xdr:colOff>0</xdr:colOff>
                    <xdr:row>21</xdr:row>
                    <xdr:rowOff>9525</xdr:rowOff>
                  </from>
                  <to>
                    <xdr:col>24</xdr:col>
                    <xdr:colOff>9525</xdr:colOff>
                    <xdr:row>21</xdr:row>
                    <xdr:rowOff>228600</xdr:rowOff>
                  </to>
                </anchor>
              </controlPr>
            </control>
          </mc:Choice>
        </mc:AlternateContent>
        <mc:AlternateContent xmlns:mc="http://schemas.openxmlformats.org/markup-compatibility/2006">
          <mc:Choice Requires="x14">
            <control shapeId="1077" r:id="rId33" name="Check Box 53">
              <controlPr locked="0" defaultSize="0" autoFill="0" autoLine="0" autoPict="0">
                <anchor moveWithCells="1">
                  <from>
                    <xdr:col>17</xdr:col>
                    <xdr:colOff>0</xdr:colOff>
                    <xdr:row>31</xdr:row>
                    <xdr:rowOff>19050</xdr:rowOff>
                  </from>
                  <to>
                    <xdr:col>18</xdr:col>
                    <xdr:colOff>9525</xdr:colOff>
                    <xdr:row>32</xdr:row>
                    <xdr:rowOff>0</xdr:rowOff>
                  </to>
                </anchor>
              </controlPr>
            </control>
          </mc:Choice>
        </mc:AlternateContent>
        <mc:AlternateContent xmlns:mc="http://schemas.openxmlformats.org/markup-compatibility/2006">
          <mc:Choice Requires="x14">
            <control shapeId="1078" r:id="rId34" name="Check Box 54">
              <controlPr locked="0" defaultSize="0" autoFill="0" autoLine="0" autoPict="0">
                <anchor moveWithCells="1">
                  <from>
                    <xdr:col>19</xdr:col>
                    <xdr:colOff>0</xdr:colOff>
                    <xdr:row>31</xdr:row>
                    <xdr:rowOff>19050</xdr:rowOff>
                  </from>
                  <to>
                    <xdr:col>20</xdr:col>
                    <xdr:colOff>9525</xdr:colOff>
                    <xdr:row>32</xdr:row>
                    <xdr:rowOff>0</xdr:rowOff>
                  </to>
                </anchor>
              </controlPr>
            </control>
          </mc:Choice>
        </mc:AlternateContent>
        <mc:AlternateContent xmlns:mc="http://schemas.openxmlformats.org/markup-compatibility/2006">
          <mc:Choice Requires="x14">
            <control shapeId="1079" r:id="rId35" name="Check Box 55">
              <controlPr locked="0" defaultSize="0" autoFill="0" autoLine="0" autoPict="0">
                <anchor moveWithCells="1">
                  <from>
                    <xdr:col>21</xdr:col>
                    <xdr:colOff>0</xdr:colOff>
                    <xdr:row>31</xdr:row>
                    <xdr:rowOff>19050</xdr:rowOff>
                  </from>
                  <to>
                    <xdr:col>22</xdr:col>
                    <xdr:colOff>9525</xdr:colOff>
                    <xdr:row>32</xdr:row>
                    <xdr:rowOff>0</xdr:rowOff>
                  </to>
                </anchor>
              </controlPr>
            </control>
          </mc:Choice>
        </mc:AlternateContent>
        <mc:AlternateContent xmlns:mc="http://schemas.openxmlformats.org/markup-compatibility/2006">
          <mc:Choice Requires="x14">
            <control shapeId="1080" r:id="rId36" name="Check Box 56">
              <controlPr locked="0" defaultSize="0" autoFill="0" autoLine="0" autoPict="0">
                <anchor moveWithCells="1">
                  <from>
                    <xdr:col>23</xdr:col>
                    <xdr:colOff>0</xdr:colOff>
                    <xdr:row>31</xdr:row>
                    <xdr:rowOff>19050</xdr:rowOff>
                  </from>
                  <to>
                    <xdr:col>24</xdr:col>
                    <xdr:colOff>9525</xdr:colOff>
                    <xdr:row>32</xdr:row>
                    <xdr:rowOff>0</xdr:rowOff>
                  </to>
                </anchor>
              </controlPr>
            </control>
          </mc:Choice>
        </mc:AlternateContent>
        <mc:AlternateContent xmlns:mc="http://schemas.openxmlformats.org/markup-compatibility/2006">
          <mc:Choice Requires="x14">
            <control shapeId="1090" r:id="rId37" name="Check Box 66">
              <controlPr locked="0" defaultSize="0" autoFill="0" autoLine="0" autoPict="0">
                <anchor moveWithCells="1">
                  <from>
                    <xdr:col>7</xdr:col>
                    <xdr:colOff>0</xdr:colOff>
                    <xdr:row>20</xdr:row>
                    <xdr:rowOff>9525</xdr:rowOff>
                  </from>
                  <to>
                    <xdr:col>8</xdr:col>
                    <xdr:colOff>9525</xdr:colOff>
                    <xdr:row>20</xdr:row>
                    <xdr:rowOff>228600</xdr:rowOff>
                  </to>
                </anchor>
              </controlPr>
            </control>
          </mc:Choice>
        </mc:AlternateContent>
        <mc:AlternateContent xmlns:mc="http://schemas.openxmlformats.org/markup-compatibility/2006">
          <mc:Choice Requires="x14">
            <control shapeId="1091" r:id="rId38" name="Check Box 67">
              <controlPr locked="0" defaultSize="0" autoFill="0" autoLine="0" autoPict="0">
                <anchor moveWithCells="1">
                  <from>
                    <xdr:col>15</xdr:col>
                    <xdr:colOff>0</xdr:colOff>
                    <xdr:row>20</xdr:row>
                    <xdr:rowOff>9525</xdr:rowOff>
                  </from>
                  <to>
                    <xdr:col>16</xdr:col>
                    <xdr:colOff>9525</xdr:colOff>
                    <xdr:row>20</xdr:row>
                    <xdr:rowOff>228600</xdr:rowOff>
                  </to>
                </anchor>
              </controlPr>
            </control>
          </mc:Choice>
        </mc:AlternateContent>
        <mc:AlternateContent xmlns:mc="http://schemas.openxmlformats.org/markup-compatibility/2006">
          <mc:Choice Requires="x14">
            <control shapeId="1092" r:id="rId39" name="Check Box 68">
              <controlPr locked="0" defaultSize="0" autoFill="0" autoLine="0" autoPict="0">
                <anchor moveWithCells="1">
                  <from>
                    <xdr:col>19</xdr:col>
                    <xdr:colOff>0</xdr:colOff>
                    <xdr:row>20</xdr:row>
                    <xdr:rowOff>9525</xdr:rowOff>
                  </from>
                  <to>
                    <xdr:col>20</xdr:col>
                    <xdr:colOff>9525</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takenori2043</dc:creator>
  <cp:lastModifiedBy>takenori2043</cp:lastModifiedBy>
  <cp:lastPrinted>2024-01-22T02:57:44Z</cp:lastPrinted>
  <dcterms:created xsi:type="dcterms:W3CDTF">2024-01-15T02:52:22Z</dcterms:created>
  <dcterms:modified xsi:type="dcterms:W3CDTF">2024-02-08T23:29:37Z</dcterms:modified>
</cp:coreProperties>
</file>